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8_{71D31339-AB2A-445F-822F-84E522CB75F1}" xr6:coauthVersionLast="46" xr6:coauthVersionMax="46" xr10:uidLastSave="{00000000-0000-0000-0000-000000000000}"/>
  <bookViews>
    <workbookView xWindow="-110" yWindow="-110" windowWidth="19420" windowHeight="10420" xr2:uid="{59688461-31BC-4D22-8F12-B788956C697C}"/>
  </bookViews>
  <sheets>
    <sheet name="Cover sheet Q2 2022" sheetId="181" r:id="rId1"/>
    <sheet name="EU KM1" sheetId="184" r:id="rId2"/>
    <sheet name="EU CR1" sheetId="198" r:id="rId3"/>
    <sheet name="EU CR1-A" sheetId="63" r:id="rId4"/>
    <sheet name="EU CQ1" sheetId="197" r:id="rId5"/>
    <sheet name="EU CQ4" sheetId="196" r:id="rId6"/>
    <sheet name="EU CQ5" sheetId="195" r:id="rId7"/>
    <sheet name="EU CQ7" sheetId="194" r:id="rId8"/>
    <sheet name="EU CR3" sheetId="193" r:id="rId9"/>
    <sheet name="EU CR4" sheetId="25" r:id="rId10"/>
    <sheet name="EU CR5" sheetId="26" r:id="rId11"/>
    <sheet name="EU CR6" sheetId="179" r:id="rId12"/>
    <sheet name="EU CR7" sheetId="29" r:id="rId13"/>
    <sheet name="EU CR7-A" sheetId="30" r:id="rId14"/>
    <sheet name="EU CCR1" sheetId="13" r:id="rId15"/>
    <sheet name="EU CCR2" sheetId="14" r:id="rId16"/>
    <sheet name="EU CCR3" sheetId="85" r:id="rId17"/>
    <sheet name="EU CCR4" sheetId="178" r:id="rId18"/>
    <sheet name="EU CCR5" sheetId="17" r:id="rId19"/>
    <sheet name="EU CCR6" sheetId="78" r:id="rId20"/>
    <sheet name="EU CCR8" sheetId="20" r:id="rId21"/>
    <sheet name="EU SEC1" sheetId="35" r:id="rId22"/>
    <sheet name="EU SEC4" sheetId="38" r:id="rId23"/>
    <sheet name="EU MR4" sheetId="191" r:id="rId24"/>
    <sheet name="EU IRRBB1" sheetId="172" r:id="rId25"/>
    <sheet name="EU MR1" sheetId="49" r:id="rId26"/>
    <sheet name="EU MR2-A" sheetId="50" r:id="rId27"/>
    <sheet name="EU MR3" sheetId="52" r:id="rId28"/>
    <sheet name="EU LIQ1" sheetId="200" r:id="rId29"/>
    <sheet name="EU LIQB" sheetId="201" r:id="rId30"/>
    <sheet name="EU LIQ2" sheetId="199" r:id="rId31"/>
    <sheet name="EU OV1" sheetId="117" r:id="rId32"/>
    <sheet name="EU CR8" sheetId="72" r:id="rId33"/>
    <sheet name="EU CCR7" sheetId="73" r:id="rId34"/>
    <sheet name="EU MR2-B" sheetId="51" r:id="rId35"/>
    <sheet name="EU CC1" sheetId="6" r:id="rId36"/>
    <sheet name="EU CC2 " sheetId="107" r:id="rId37"/>
    <sheet name="EU KM2" sheetId="166" r:id="rId38"/>
    <sheet name="EU CCyB1" sheetId="11" r:id="rId39"/>
    <sheet name="EU CCyB2" sheetId="12" r:id="rId40"/>
    <sheet name="EU LR1" sheetId="54" r:id="rId41"/>
    <sheet name="EU LR2" sheetId="55" r:id="rId42"/>
    <sheet name="EU LR3" sheetId="56"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_FilterDatabase" localSheetId="0" hidden="1">'Cover sheet Q2 2022'!$A$3:$C$45</definedName>
    <definedName name="_xlnm._FilterDatabase" localSheetId="35" hidden="1">'EU CC1'!$B$5:$F$115</definedName>
    <definedName name="_xlnm._FilterDatabase" localSheetId="38" hidden="1">'EU CCyB1'!$A$9:$O$20</definedName>
    <definedName name="_ftn1" localSheetId="25">'EU MR1'!#REF!</definedName>
    <definedName name="_ftnref1" localSheetId="25">'EU MR1'!#REF!</definedName>
    <definedName name="_ftnref1_50" localSheetId="1">'[1]Table 39_'!#REF!</definedName>
    <definedName name="_ftnref1_50" localSheetId="23">'[1]Table 39_'!#REF!</definedName>
    <definedName name="_ftnref1_50">'[1]Table 39_'!#REF!</definedName>
    <definedName name="_ftnref1_50_10" localSheetId="1">'[2]Table 39_'!#REF!</definedName>
    <definedName name="_ftnref1_50_10" localSheetId="23">'[2]Table 39_'!#REF!</definedName>
    <definedName name="_ftnref1_50_10">'[2]Table 39_'!#REF!</definedName>
    <definedName name="_ftnref1_50_15" localSheetId="1">'[2]Table 39_'!#REF!</definedName>
    <definedName name="_ftnref1_50_15">'[2]Table 39_'!#REF!</definedName>
    <definedName name="_ftnref1_50_18" localSheetId="1">'[2]Table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 localSheetId="4">'[2]Table 39_'!#REF!</definedName>
    <definedName name="_h" localSheetId="5">'[2]Table 39_'!#REF!</definedName>
    <definedName name="_h" localSheetId="6">'[2]Table 39_'!#REF!</definedName>
    <definedName name="_h" localSheetId="7">'[2]Table 39_'!#REF!</definedName>
    <definedName name="_h" localSheetId="2">'[2]Table 39_'!#REF!</definedName>
    <definedName name="_h" localSheetId="8">'[2]Table 39_'!#REF!</definedName>
    <definedName name="_h" localSheetId="30">'[2]Table 39_'!#REF!</definedName>
    <definedName name="_h" localSheetId="23">'[2]Table 39_'!#REF!</definedName>
    <definedName name="_h">'[2]Table 39_'!#REF!</definedName>
    <definedName name="_Toc483499734" localSheetId="27">'EU MR3'!#REF!</definedName>
    <definedName name="_Toc483499735" localSheetId="23">'EU MR4'!#REF!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 localSheetId="4">#REF!</definedName>
    <definedName name="Basel12" localSheetId="5">#REF!</definedName>
    <definedName name="Basel12" localSheetId="6">#REF!</definedName>
    <definedName name="Basel12" localSheetId="7">#REF!</definedName>
    <definedName name="Basel12" localSheetId="2">#REF!</definedName>
    <definedName name="Basel12" localSheetId="8">#REF!</definedName>
    <definedName name="Basel12" localSheetId="1">#REF!</definedName>
    <definedName name="Basel12" localSheetId="30">#REF!</definedName>
    <definedName name="Basel12" localSheetId="23">#REF!</definedName>
    <definedName name="Basel12">#REF!</definedName>
    <definedName name="BT">'[4]Lists-Aux'!$E:$E</definedName>
    <definedName name="Carlos" localSheetId="4">#REF!</definedName>
    <definedName name="Carlos" localSheetId="5">#REF!</definedName>
    <definedName name="Carlos" localSheetId="6">#REF!</definedName>
    <definedName name="Carlos" localSheetId="7">#REF!</definedName>
    <definedName name="Carlos" localSheetId="2">#REF!</definedName>
    <definedName name="Carlos" localSheetId="8">#REF!</definedName>
    <definedName name="Carlos" localSheetId="1">#REF!</definedName>
    <definedName name="Carlos" localSheetId="30">#REF!</definedName>
    <definedName name="Carlos" localSheetId="23">#REF!</definedName>
    <definedName name="Carlos">#REF!</definedName>
    <definedName name="CCROTC" localSheetId="4">#REF!</definedName>
    <definedName name="CCROTC" localSheetId="5">#REF!</definedName>
    <definedName name="CCROTC" localSheetId="6">#REF!</definedName>
    <definedName name="CCROTC" localSheetId="7">#REF!</definedName>
    <definedName name="CCROTC" localSheetId="2">#REF!</definedName>
    <definedName name="CCROTC" localSheetId="8">#REF!</definedName>
    <definedName name="CCROTC" localSheetId="1">#REF!</definedName>
    <definedName name="CCROTC" localSheetId="30">#REF!</definedName>
    <definedName name="CCROTC" localSheetId="23">#REF!</definedName>
    <definedName name="CCROTC">#REF!</definedName>
    <definedName name="CCRSFT" localSheetId="4">#REF!</definedName>
    <definedName name="CCRSFT" localSheetId="5">#REF!</definedName>
    <definedName name="CCRSFT" localSheetId="6">#REF!</definedName>
    <definedName name="CCRSFT" localSheetId="7">#REF!</definedName>
    <definedName name="CCRSFT" localSheetId="2">#REF!</definedName>
    <definedName name="CCRSFT" localSheetId="8">#REF!</definedName>
    <definedName name="CCRSFT" localSheetId="1">#REF!</definedName>
    <definedName name="CCRSFT" localSheetId="30">#REF!</definedName>
    <definedName name="CCRSFT" localSheetId="23">#REF!</definedName>
    <definedName name="CCRSFT">#REF!</definedName>
    <definedName name="COF">'[6]Lists-Aux'!$G:$G</definedName>
    <definedName name="COI">'[4]Lists-Aux'!$H:$H</definedName>
    <definedName name="CP">'[4]Lists-Aux'!$I:$I</definedName>
    <definedName name="CQS">'[4]Lists-Aux'!$J:$J</definedName>
    <definedName name="csDesignMode">1</definedName>
    <definedName name="CT">'[4]Lists-Aux'!$K:$K</definedName>
    <definedName name="CurrPrefix" localSheetId="17">[8]Input!$N$1</definedName>
    <definedName name="CurrPrefix">[9]Input!$N$1</definedName>
    <definedName name="dfd">[3]Parameters!#REF!</definedName>
    <definedName name="DimensionsNames">[6]Dimensions!$B$2:$B$79</definedName>
    <definedName name="dsa" localSheetId="4">#REF!</definedName>
    <definedName name="dsa" localSheetId="5">#REF!</definedName>
    <definedName name="dsa" localSheetId="6">#REF!</definedName>
    <definedName name="dsa" localSheetId="7">#REF!</definedName>
    <definedName name="dsa" localSheetId="2">#REF!</definedName>
    <definedName name="dsa" localSheetId="8">#REF!</definedName>
    <definedName name="dsa" localSheetId="1">#REF!</definedName>
    <definedName name="dsa" localSheetId="30">#REF!</definedName>
    <definedName name="dsa" localSheetId="23">#REF!</definedName>
    <definedName name="dsa">#REF!</definedName>
    <definedName name="edc">[10]Members!$D$3:E$2477</definedName>
    <definedName name="ER">'[4]Lists-Aux'!$N:$N</definedName>
    <definedName name="fdsg" localSheetId="4">'[1]Table 39_'!#REF!</definedName>
    <definedName name="fdsg" localSheetId="5">'[1]Table 39_'!#REF!</definedName>
    <definedName name="fdsg" localSheetId="6">'[1]Table 39_'!#REF!</definedName>
    <definedName name="fdsg" localSheetId="7">'[1]Table 39_'!#REF!</definedName>
    <definedName name="fdsg" localSheetId="2">'[1]Table 39_'!#REF!</definedName>
    <definedName name="fdsg" localSheetId="8">'[1]Table 39_'!#REF!</definedName>
    <definedName name="fdsg" localSheetId="1">'[1]Table 39_'!#REF!</definedName>
    <definedName name="fdsg" localSheetId="30">'[1]Table 39_'!#REF!</definedName>
    <definedName name="fdsg" localSheetId="23">'[1]Table 39_'!#REF!</definedName>
    <definedName name="fdsg">'[1]Table 39_'!#REF!</definedName>
    <definedName name="Frequency">[5]Lists!$A$21:$A$25</definedName>
    <definedName name="GA">'[4]Lists-Aux'!$P:$P</definedName>
    <definedName name="Group">[3]Parameters!$C$93:$C$94</definedName>
    <definedName name="Group2">[11]Parameters!$C$42:$C$43</definedName>
    <definedName name="ho" localSheetId="4">#REF!</definedName>
    <definedName name="ho" localSheetId="5">#REF!</definedName>
    <definedName name="ho" localSheetId="6">#REF!</definedName>
    <definedName name="ho" localSheetId="7">#REF!</definedName>
    <definedName name="ho" localSheetId="2">#REF!</definedName>
    <definedName name="ho" localSheetId="8">#REF!</definedName>
    <definedName name="ho" localSheetId="1">#REF!</definedName>
    <definedName name="ho" localSheetId="30">#REF!</definedName>
    <definedName name="ho" localSheetId="23">#REF!</definedName>
    <definedName name="ho">#REF!</definedName>
    <definedName name="IM">'[4]Lists-Aux'!$Q:$Q</definedName>
    <definedName name="Input1Area" localSheetId="17">[8]Input!$B$2:$C$20</definedName>
    <definedName name="Input1Area">[9]Input!$B$2:$C$20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4">#REF!</definedName>
    <definedName name="JedenRadekPodSestavou" localSheetId="5">#REF!</definedName>
    <definedName name="JedenRadekPodSestavou" localSheetId="6">#REF!</definedName>
    <definedName name="JedenRadekPodSestavou" localSheetId="7">#REF!</definedName>
    <definedName name="JedenRadekPodSestavou" localSheetId="2">#REF!</definedName>
    <definedName name="JedenRadekPodSestavou" localSheetId="8">#REF!</definedName>
    <definedName name="JedenRadekPodSestavou" localSheetId="1">#REF!</definedName>
    <definedName name="JedenRadekPodSestavou" localSheetId="30">#REF!</definedName>
    <definedName name="JedenRadekPodSestavou" localSheetId="23">#REF!</definedName>
    <definedName name="JedenRadekPodSestavou">#REF!</definedName>
    <definedName name="JedenRadekPodSestavou_11" localSheetId="4">#REF!</definedName>
    <definedName name="JedenRadekPodSestavou_11" localSheetId="5">#REF!</definedName>
    <definedName name="JedenRadekPodSestavou_11" localSheetId="6">#REF!</definedName>
    <definedName name="JedenRadekPodSestavou_11" localSheetId="7">#REF!</definedName>
    <definedName name="JedenRadekPodSestavou_11" localSheetId="2">#REF!</definedName>
    <definedName name="JedenRadekPodSestavou_11" localSheetId="8">#REF!</definedName>
    <definedName name="JedenRadekPodSestavou_11" localSheetId="1">#REF!</definedName>
    <definedName name="JedenRadekPodSestavou_11" localSheetId="30">#REF!</definedName>
    <definedName name="JedenRadekPodSestavou_11" localSheetId="23">#REF!</definedName>
    <definedName name="JedenRadekPodSestavou_11">#REF!</definedName>
    <definedName name="JedenRadekPodSestavou_2" localSheetId="4">#REF!</definedName>
    <definedName name="JedenRadekPodSestavou_2" localSheetId="5">#REF!</definedName>
    <definedName name="JedenRadekPodSestavou_2" localSheetId="6">#REF!</definedName>
    <definedName name="JedenRadekPodSestavou_2" localSheetId="7">#REF!</definedName>
    <definedName name="JedenRadekPodSestavou_2" localSheetId="2">#REF!</definedName>
    <definedName name="JedenRadekPodSestavou_2" localSheetId="8">#REF!</definedName>
    <definedName name="JedenRadekPodSestavou_2" localSheetId="1">#REF!</definedName>
    <definedName name="JedenRadekPodSestavou_2" localSheetId="30">#REF!</definedName>
    <definedName name="JedenRadekPodSestavou_2" localSheetId="23">#REF!</definedName>
    <definedName name="JedenRadekPodSestavou_2">#REF!</definedName>
    <definedName name="JedenRadekPodSestavou_28" localSheetId="4">#REF!</definedName>
    <definedName name="JedenRadekPodSestavou_28" localSheetId="5">#REF!</definedName>
    <definedName name="JedenRadekPodSestavou_28" localSheetId="6">#REF!</definedName>
    <definedName name="JedenRadekPodSestavou_28" localSheetId="7">#REF!</definedName>
    <definedName name="JedenRadekPodSestavou_28" localSheetId="2">#REF!</definedName>
    <definedName name="JedenRadekPodSestavou_28" localSheetId="8">#REF!</definedName>
    <definedName name="JedenRadekPodSestavou_28" localSheetId="1">#REF!</definedName>
    <definedName name="JedenRadekPodSestavou_28" localSheetId="30">#REF!</definedName>
    <definedName name="JedenRadekPodSestavou_28" localSheetId="23">#REF!</definedName>
    <definedName name="JedenRadekPodSestavou_28">#REF!</definedName>
    <definedName name="JedenRadekVedleSestavy" localSheetId="4">#REF!</definedName>
    <definedName name="JedenRadekVedleSestavy" localSheetId="5">#REF!</definedName>
    <definedName name="JedenRadekVedleSestavy" localSheetId="6">#REF!</definedName>
    <definedName name="JedenRadekVedleSestavy" localSheetId="7">#REF!</definedName>
    <definedName name="JedenRadekVedleSestavy" localSheetId="2">#REF!</definedName>
    <definedName name="JedenRadekVedleSestavy" localSheetId="8">#REF!</definedName>
    <definedName name="JedenRadekVedleSestavy" localSheetId="1">#REF!</definedName>
    <definedName name="JedenRadekVedleSestavy" localSheetId="30">#REF!</definedName>
    <definedName name="JedenRadekVedleSestavy" localSheetId="23">#REF!</definedName>
    <definedName name="JedenRadekVedleSestavy">#REF!</definedName>
    <definedName name="JedenRadekVedleSestavy_11" localSheetId="4">#REF!</definedName>
    <definedName name="JedenRadekVedleSestavy_11" localSheetId="5">#REF!</definedName>
    <definedName name="JedenRadekVedleSestavy_11" localSheetId="6">#REF!</definedName>
    <definedName name="JedenRadekVedleSestavy_11" localSheetId="7">#REF!</definedName>
    <definedName name="JedenRadekVedleSestavy_11" localSheetId="2">#REF!</definedName>
    <definedName name="JedenRadekVedleSestavy_11" localSheetId="8">#REF!</definedName>
    <definedName name="JedenRadekVedleSestavy_11" localSheetId="1">#REF!</definedName>
    <definedName name="JedenRadekVedleSestavy_11" localSheetId="30">#REF!</definedName>
    <definedName name="JedenRadekVedleSestavy_11" localSheetId="23">#REF!</definedName>
    <definedName name="JedenRadekVedleSestavy_11">#REF!</definedName>
    <definedName name="JedenRadekVedleSestavy_2" localSheetId="4">#REF!</definedName>
    <definedName name="JedenRadekVedleSestavy_2" localSheetId="5">#REF!</definedName>
    <definedName name="JedenRadekVedleSestavy_2" localSheetId="6">#REF!</definedName>
    <definedName name="JedenRadekVedleSestavy_2" localSheetId="7">#REF!</definedName>
    <definedName name="JedenRadekVedleSestavy_2" localSheetId="2">#REF!</definedName>
    <definedName name="JedenRadekVedleSestavy_2" localSheetId="8">#REF!</definedName>
    <definedName name="JedenRadekVedleSestavy_2" localSheetId="1">#REF!</definedName>
    <definedName name="JedenRadekVedleSestavy_2" localSheetId="30">#REF!</definedName>
    <definedName name="JedenRadekVedleSestavy_2" localSheetId="23">#REF!</definedName>
    <definedName name="JedenRadekVedleSestavy_2">#REF!</definedName>
    <definedName name="JedenRadekVedleSestavy_28" localSheetId="4">#REF!</definedName>
    <definedName name="JedenRadekVedleSestavy_28" localSheetId="5">#REF!</definedName>
    <definedName name="JedenRadekVedleSestavy_28" localSheetId="6">#REF!</definedName>
    <definedName name="JedenRadekVedleSestavy_28" localSheetId="7">#REF!</definedName>
    <definedName name="JedenRadekVedleSestavy_28" localSheetId="2">#REF!</definedName>
    <definedName name="JedenRadekVedleSestavy_28" localSheetId="8">#REF!</definedName>
    <definedName name="JedenRadekVedleSestavy_28" localSheetId="1">#REF!</definedName>
    <definedName name="JedenRadekVedleSestavy_28" localSheetId="30">#REF!</definedName>
    <definedName name="JedenRadekVedleSestavy_28" localSheetId="23">#REF!</definedName>
    <definedName name="JedenRadekVedleSestavy_28">#REF!</definedName>
    <definedName name="kk">'[12]List details'!$C$5:$C$8</definedName>
    <definedName name="ll">'[12]List details'!$C$5:$C$8</definedName>
    <definedName name="lmc" localSheetId="16">#REF!</definedName>
    <definedName name="lmc" localSheetId="17">#REF!</definedName>
    <definedName name="lmc" localSheetId="4">#REF!</definedName>
    <definedName name="lmc" localSheetId="5">#REF!</definedName>
    <definedName name="lmc" localSheetId="6">#REF!</definedName>
    <definedName name="lmc" localSheetId="7">#REF!</definedName>
    <definedName name="lmc" localSheetId="2">#REF!</definedName>
    <definedName name="lmc" localSheetId="8">#REF!</definedName>
    <definedName name="lmc" localSheetId="11">#REF!</definedName>
    <definedName name="lmc" localSheetId="1">#REF!</definedName>
    <definedName name="lmc" localSheetId="30">#REF!</definedName>
    <definedName name="lmc" localSheetId="23">#REF!</definedName>
    <definedName name="lmc" localSheetId="31">#REF!</definedName>
    <definedName name="lmc">#REF!</definedName>
    <definedName name="MaxOblastTabulky" localSheetId="4">#REF!</definedName>
    <definedName name="MaxOblastTabulky" localSheetId="5">#REF!</definedName>
    <definedName name="MaxOblastTabulky" localSheetId="6">#REF!</definedName>
    <definedName name="MaxOblastTabulky" localSheetId="7">#REF!</definedName>
    <definedName name="MaxOblastTabulky" localSheetId="2">#REF!</definedName>
    <definedName name="MaxOblastTabulky" localSheetId="8">#REF!</definedName>
    <definedName name="MaxOblastTabulky" localSheetId="1">#REF!</definedName>
    <definedName name="MaxOblastTabulky" localSheetId="30">#REF!</definedName>
    <definedName name="MaxOblastTabulky" localSheetId="23">#REF!</definedName>
    <definedName name="MaxOblastTabulky">#REF!</definedName>
    <definedName name="MaxOblastTabulky_11" localSheetId="4">#REF!</definedName>
    <definedName name="MaxOblastTabulky_11" localSheetId="5">#REF!</definedName>
    <definedName name="MaxOblastTabulky_11" localSheetId="6">#REF!</definedName>
    <definedName name="MaxOblastTabulky_11" localSheetId="7">#REF!</definedName>
    <definedName name="MaxOblastTabulky_11" localSheetId="2">#REF!</definedName>
    <definedName name="MaxOblastTabulky_11" localSheetId="8">#REF!</definedName>
    <definedName name="MaxOblastTabulky_11" localSheetId="1">#REF!</definedName>
    <definedName name="MaxOblastTabulky_11" localSheetId="30">#REF!</definedName>
    <definedName name="MaxOblastTabulky_11" localSheetId="23">#REF!</definedName>
    <definedName name="MaxOblastTabulky_11">#REF!</definedName>
    <definedName name="MaxOblastTabulky_2" localSheetId="4">#REF!</definedName>
    <definedName name="MaxOblastTabulky_2" localSheetId="5">#REF!</definedName>
    <definedName name="MaxOblastTabulky_2" localSheetId="6">#REF!</definedName>
    <definedName name="MaxOblastTabulky_2" localSheetId="7">#REF!</definedName>
    <definedName name="MaxOblastTabulky_2" localSheetId="2">#REF!</definedName>
    <definedName name="MaxOblastTabulky_2" localSheetId="8">#REF!</definedName>
    <definedName name="MaxOblastTabulky_2" localSheetId="1">#REF!</definedName>
    <definedName name="MaxOblastTabulky_2" localSheetId="30">#REF!</definedName>
    <definedName name="MaxOblastTabulky_2" localSheetId="23">#REF!</definedName>
    <definedName name="MaxOblastTabulky_2">#REF!</definedName>
    <definedName name="MaxOblastTabulky_28" localSheetId="4">#REF!</definedName>
    <definedName name="MaxOblastTabulky_28" localSheetId="5">#REF!</definedName>
    <definedName name="MaxOblastTabulky_28" localSheetId="6">#REF!</definedName>
    <definedName name="MaxOblastTabulky_28" localSheetId="7">#REF!</definedName>
    <definedName name="MaxOblastTabulky_28" localSheetId="2">#REF!</definedName>
    <definedName name="MaxOblastTabulky_28" localSheetId="8">#REF!</definedName>
    <definedName name="MaxOblastTabulky_28" localSheetId="1">#REF!</definedName>
    <definedName name="MaxOblastTabulky_28" localSheetId="30">#REF!</definedName>
    <definedName name="MaxOblastTabulky_28" localSheetId="23">#REF!</definedName>
    <definedName name="MaxOblastTabulky_28">#REF!</definedName>
    <definedName name="MC">'[6]Lists-Aux'!$C:$C</definedName>
    <definedName name="Members">[6]Members!$D$3:E$2992</definedName>
    <definedName name="MemberStatereporting">[13]Lists!$B$2:$B$29</definedName>
    <definedName name="OblastDat2" localSheetId="4">#REF!</definedName>
    <definedName name="OblastDat2" localSheetId="5">#REF!</definedName>
    <definedName name="OblastDat2" localSheetId="6">#REF!</definedName>
    <definedName name="OblastDat2" localSheetId="7">#REF!</definedName>
    <definedName name="OblastDat2" localSheetId="2">#REF!</definedName>
    <definedName name="OblastDat2" localSheetId="8">#REF!</definedName>
    <definedName name="OblastDat2" localSheetId="1">#REF!</definedName>
    <definedName name="OblastDat2" localSheetId="30">#REF!</definedName>
    <definedName name="OblastDat2" localSheetId="23">#REF!</definedName>
    <definedName name="OblastDat2">#REF!</definedName>
    <definedName name="OblastDat2_11" localSheetId="4">#REF!</definedName>
    <definedName name="OblastDat2_11" localSheetId="5">#REF!</definedName>
    <definedName name="OblastDat2_11" localSheetId="6">#REF!</definedName>
    <definedName name="OblastDat2_11" localSheetId="7">#REF!</definedName>
    <definedName name="OblastDat2_11" localSheetId="2">#REF!</definedName>
    <definedName name="OblastDat2_11" localSheetId="8">#REF!</definedName>
    <definedName name="OblastDat2_11" localSheetId="1">#REF!</definedName>
    <definedName name="OblastDat2_11" localSheetId="30">#REF!</definedName>
    <definedName name="OblastDat2_11" localSheetId="23">#REF!</definedName>
    <definedName name="OblastDat2_11">#REF!</definedName>
    <definedName name="OblastDat2_2" localSheetId="4">#REF!</definedName>
    <definedName name="OblastDat2_2" localSheetId="5">#REF!</definedName>
    <definedName name="OblastDat2_2" localSheetId="6">#REF!</definedName>
    <definedName name="OblastDat2_2" localSheetId="7">#REF!</definedName>
    <definedName name="OblastDat2_2" localSheetId="2">#REF!</definedName>
    <definedName name="OblastDat2_2" localSheetId="8">#REF!</definedName>
    <definedName name="OblastDat2_2" localSheetId="1">#REF!</definedName>
    <definedName name="OblastDat2_2" localSheetId="30">#REF!</definedName>
    <definedName name="OblastDat2_2" localSheetId="23">#REF!</definedName>
    <definedName name="OblastDat2_2">#REF!</definedName>
    <definedName name="OblastDat2_28" localSheetId="4">#REF!</definedName>
    <definedName name="OblastDat2_28" localSheetId="5">#REF!</definedName>
    <definedName name="OblastDat2_28" localSheetId="6">#REF!</definedName>
    <definedName name="OblastDat2_28" localSheetId="7">#REF!</definedName>
    <definedName name="OblastDat2_28" localSheetId="2">#REF!</definedName>
    <definedName name="OblastDat2_28" localSheetId="8">#REF!</definedName>
    <definedName name="OblastDat2_28" localSheetId="1">#REF!</definedName>
    <definedName name="OblastDat2_28" localSheetId="30">#REF!</definedName>
    <definedName name="OblastDat2_28" localSheetId="23">#REF!</definedName>
    <definedName name="OblastDat2_28">#REF!</definedName>
    <definedName name="OblastNadpisuRadku" localSheetId="4">#REF!</definedName>
    <definedName name="OblastNadpisuRadku" localSheetId="5">#REF!</definedName>
    <definedName name="OblastNadpisuRadku" localSheetId="6">#REF!</definedName>
    <definedName name="OblastNadpisuRadku" localSheetId="7">#REF!</definedName>
    <definedName name="OblastNadpisuRadku" localSheetId="2">#REF!</definedName>
    <definedName name="OblastNadpisuRadku" localSheetId="8">#REF!</definedName>
    <definedName name="OblastNadpisuRadku" localSheetId="1">#REF!</definedName>
    <definedName name="OblastNadpisuRadku" localSheetId="30">#REF!</definedName>
    <definedName name="OblastNadpisuRadku" localSheetId="23">#REF!</definedName>
    <definedName name="OblastNadpisuRadku">#REF!</definedName>
    <definedName name="OblastNadpisuRadku_11" localSheetId="4">#REF!</definedName>
    <definedName name="OblastNadpisuRadku_11" localSheetId="5">#REF!</definedName>
    <definedName name="OblastNadpisuRadku_11" localSheetId="6">#REF!</definedName>
    <definedName name="OblastNadpisuRadku_11" localSheetId="7">#REF!</definedName>
    <definedName name="OblastNadpisuRadku_11" localSheetId="2">#REF!</definedName>
    <definedName name="OblastNadpisuRadku_11" localSheetId="8">#REF!</definedName>
    <definedName name="OblastNadpisuRadku_11" localSheetId="1">#REF!</definedName>
    <definedName name="OblastNadpisuRadku_11" localSheetId="30">#REF!</definedName>
    <definedName name="OblastNadpisuRadku_11" localSheetId="23">#REF!</definedName>
    <definedName name="OblastNadpisuRadku_11">#REF!</definedName>
    <definedName name="OblastNadpisuRadku_2" localSheetId="4">#REF!</definedName>
    <definedName name="OblastNadpisuRadku_2" localSheetId="5">#REF!</definedName>
    <definedName name="OblastNadpisuRadku_2" localSheetId="6">#REF!</definedName>
    <definedName name="OblastNadpisuRadku_2" localSheetId="7">#REF!</definedName>
    <definedName name="OblastNadpisuRadku_2" localSheetId="2">#REF!</definedName>
    <definedName name="OblastNadpisuRadku_2" localSheetId="8">#REF!</definedName>
    <definedName name="OblastNadpisuRadku_2" localSheetId="1">#REF!</definedName>
    <definedName name="OblastNadpisuRadku_2" localSheetId="30">#REF!</definedName>
    <definedName name="OblastNadpisuRadku_2" localSheetId="23">#REF!</definedName>
    <definedName name="OblastNadpisuRadku_2">#REF!</definedName>
    <definedName name="OblastNadpisuRadku_28" localSheetId="4">#REF!</definedName>
    <definedName name="OblastNadpisuRadku_28" localSheetId="5">#REF!</definedName>
    <definedName name="OblastNadpisuRadku_28" localSheetId="6">#REF!</definedName>
    <definedName name="OblastNadpisuRadku_28" localSheetId="7">#REF!</definedName>
    <definedName name="OblastNadpisuRadku_28" localSheetId="2">#REF!</definedName>
    <definedName name="OblastNadpisuRadku_28" localSheetId="8">#REF!</definedName>
    <definedName name="OblastNadpisuRadku_28" localSheetId="1">#REF!</definedName>
    <definedName name="OblastNadpisuRadku_28" localSheetId="30">#REF!</definedName>
    <definedName name="OblastNadpisuRadku_28" localSheetId="23">#REF!</definedName>
    <definedName name="OblastNadpisuRadku_28">#REF!</definedName>
    <definedName name="OblastNadpisuSloupcu" localSheetId="4">#REF!</definedName>
    <definedName name="OblastNadpisuSloupcu" localSheetId="5">#REF!</definedName>
    <definedName name="OblastNadpisuSloupcu" localSheetId="6">#REF!</definedName>
    <definedName name="OblastNadpisuSloupcu" localSheetId="7">#REF!</definedName>
    <definedName name="OblastNadpisuSloupcu" localSheetId="2">#REF!</definedName>
    <definedName name="OblastNadpisuSloupcu" localSheetId="8">#REF!</definedName>
    <definedName name="OblastNadpisuSloupcu" localSheetId="1">#REF!</definedName>
    <definedName name="OblastNadpisuSloupcu" localSheetId="30">#REF!</definedName>
    <definedName name="OblastNadpisuSloupcu" localSheetId="23">#REF!</definedName>
    <definedName name="OblastNadpisuSloupcu">#REF!</definedName>
    <definedName name="OblastNadpisuSloupcu_11" localSheetId="4">#REF!</definedName>
    <definedName name="OblastNadpisuSloupcu_11" localSheetId="5">#REF!</definedName>
    <definedName name="OblastNadpisuSloupcu_11" localSheetId="6">#REF!</definedName>
    <definedName name="OblastNadpisuSloupcu_11" localSheetId="7">#REF!</definedName>
    <definedName name="OblastNadpisuSloupcu_11" localSheetId="2">#REF!</definedName>
    <definedName name="OblastNadpisuSloupcu_11" localSheetId="8">#REF!</definedName>
    <definedName name="OblastNadpisuSloupcu_11" localSheetId="1">#REF!</definedName>
    <definedName name="OblastNadpisuSloupcu_11" localSheetId="30">#REF!</definedName>
    <definedName name="OblastNadpisuSloupcu_11" localSheetId="23">#REF!</definedName>
    <definedName name="OblastNadpisuSloupcu_11">#REF!</definedName>
    <definedName name="OblastNadpisuSloupcu_2" localSheetId="4">#REF!</definedName>
    <definedName name="OblastNadpisuSloupcu_2" localSheetId="5">#REF!</definedName>
    <definedName name="OblastNadpisuSloupcu_2" localSheetId="6">#REF!</definedName>
    <definedName name="OblastNadpisuSloupcu_2" localSheetId="7">#REF!</definedName>
    <definedName name="OblastNadpisuSloupcu_2" localSheetId="2">#REF!</definedName>
    <definedName name="OblastNadpisuSloupcu_2" localSheetId="8">#REF!</definedName>
    <definedName name="OblastNadpisuSloupcu_2" localSheetId="1">#REF!</definedName>
    <definedName name="OblastNadpisuSloupcu_2" localSheetId="30">#REF!</definedName>
    <definedName name="OblastNadpisuSloupcu_2" localSheetId="23">#REF!</definedName>
    <definedName name="OblastNadpisuSloupcu_2">#REF!</definedName>
    <definedName name="OblastNadpisuSloupcu_28" localSheetId="4">#REF!</definedName>
    <definedName name="OblastNadpisuSloupcu_28" localSheetId="5">#REF!</definedName>
    <definedName name="OblastNadpisuSloupcu_28" localSheetId="6">#REF!</definedName>
    <definedName name="OblastNadpisuSloupcu_28" localSheetId="7">#REF!</definedName>
    <definedName name="OblastNadpisuSloupcu_28" localSheetId="2">#REF!</definedName>
    <definedName name="OblastNadpisuSloupcu_28" localSheetId="8">#REF!</definedName>
    <definedName name="OblastNadpisuSloupcu_28" localSheetId="1">#REF!</definedName>
    <definedName name="OblastNadpisuSloupcu_28" localSheetId="30">#REF!</definedName>
    <definedName name="OblastNadpisuSloupcu_28" localSheetId="23">#REF!</definedName>
    <definedName name="OblastNadpisuSloupcu_28">#REF!</definedName>
    <definedName name="OpRisk" localSheetId="4">#REF!</definedName>
    <definedName name="OpRisk" localSheetId="5">#REF!</definedName>
    <definedName name="OpRisk" localSheetId="6">#REF!</definedName>
    <definedName name="OpRisk" localSheetId="7">#REF!</definedName>
    <definedName name="OpRisk" localSheetId="2">#REF!</definedName>
    <definedName name="OpRisk" localSheetId="8">#REF!</definedName>
    <definedName name="OpRisk" localSheetId="1">#REF!</definedName>
    <definedName name="OpRisk" localSheetId="30">#REF!</definedName>
    <definedName name="OpRisk" localSheetId="23">#REF!</definedName>
    <definedName name="OpRisk">#REF!</definedName>
    <definedName name="PCT">'[4]Lists-Aux'!$U:$U</definedName>
    <definedName name="PI">'[4]Lists-Aux'!$V:$V</definedName>
    <definedName name="PL">'[4]Lists-Aux'!$W:$W</definedName>
    <definedName name="PR">'[4]Lists-Aux'!$X:$X</definedName>
    <definedName name="_xlnm.Print_Area" localSheetId="0">'Cover sheet Q2 2022'!$B$3:$C$57</definedName>
    <definedName name="_xlnm.Print_Area" localSheetId="35">'EU CC1'!$A$1:$F$130</definedName>
    <definedName name="_xlnm.Print_Area" localSheetId="36">'EU CC2 '!$A$1:$F$42</definedName>
    <definedName name="_xlnm.Print_Area" localSheetId="14">'EU CCR1'!$A$1:$K$25</definedName>
    <definedName name="_xlnm.Print_Area" localSheetId="15">'EU CCR2'!$A$1:$H$19</definedName>
    <definedName name="_xlnm.Print_Area" localSheetId="16">'EU CCR3'!$A$1:$I$24</definedName>
    <definedName name="_xlnm.Print_Area" localSheetId="17">'EU CCR4'!$A$1:$T$174</definedName>
    <definedName name="_xlnm.Print_Area" localSheetId="18">'EU CCR5'!$A$1:$K$37</definedName>
    <definedName name="_xlnm.Print_Area" localSheetId="19">'EU CCR6'!$A$1:$H$21</definedName>
    <definedName name="_xlnm.Print_Area" localSheetId="33">'EU CCR7'!$A$1:$D$20</definedName>
    <definedName name="_xlnm.Print_Area" localSheetId="20">'EU CCR8'!$A$1:$H$32</definedName>
    <definedName name="_xlnm.Print_Area" localSheetId="38">'EU CCyB1'!$A$1:$O$26</definedName>
    <definedName name="_xlnm.Print_Area" localSheetId="39">'EU CCyB2'!$A$1:$D$19</definedName>
    <definedName name="_xlnm.Print_Area" localSheetId="4">'EU CQ1'!$A$1:$L$42</definedName>
    <definedName name="_xlnm.Print_Area" localSheetId="5">'EU CQ4'!$A$1:$J$66</definedName>
    <definedName name="_xlnm.Print_Area" localSheetId="6">'EU CQ5'!$A$1:$I$61</definedName>
    <definedName name="_xlnm.Print_Area" localSheetId="7">'EU CQ7'!$A$1:$H$19</definedName>
    <definedName name="_xlnm.Print_Area" localSheetId="2">'EU CR1'!$A$1:$R$66</definedName>
    <definedName name="_xlnm.Print_Area" localSheetId="3">'EU CR1-A'!$A$1:$I$23</definedName>
    <definedName name="_xlnm.Print_Area" localSheetId="8">'EU CR3'!$A$1:$H$26</definedName>
    <definedName name="_xlnm.Print_Area" localSheetId="9">'EU CR4'!$A$1:$I$42</definedName>
    <definedName name="_xlnm.Print_Area" localSheetId="10">'EU CR5'!$A$1:$O$41</definedName>
    <definedName name="_xlnm.Print_Area" localSheetId="11">'EU CR6'!$A$1:$O$589</definedName>
    <definedName name="_xlnm.Print_Area" localSheetId="12">'EU CR7'!$A$1:$H$30</definedName>
    <definedName name="_xlnm.Print_Area" localSheetId="13">'EU CR7-A'!$A$1:$Q$75</definedName>
    <definedName name="_xlnm.Print_Area" localSheetId="32">'EU CR8'!$A$1:$D$20</definedName>
    <definedName name="_xlnm.Print_Area" localSheetId="1">'EU KM1'!$A$1:$H$53</definedName>
    <definedName name="_xlnm.Print_Area" localSheetId="28">'EU LIQ1'!$A$1:$K$47</definedName>
    <definedName name="_xlnm.Print_Area" localSheetId="40">'EU LR1'!$A$1:$E$26</definedName>
    <definedName name="_xlnm.Print_Area" localSheetId="41">'EU LR2'!$A$1:$E$78</definedName>
    <definedName name="_xlnm.Print_Area" localSheetId="42">'EU LR3'!$A$1:$E$25</definedName>
    <definedName name="_xlnm.Print_Area" localSheetId="25">'EU MR1'!$A$1:$E$22</definedName>
    <definedName name="_xlnm.Print_Area" localSheetId="34">'EU MR2-B'!$A$1:$G$23</definedName>
    <definedName name="_xlnm.Print_Area" localSheetId="27">'EU MR3'!$A$1:$E$31</definedName>
    <definedName name="_xlnm.Print_Area" localSheetId="23">'EU MR4'!$A$1:$L$30</definedName>
    <definedName name="_xlnm.Print_Area" localSheetId="31">'EU OV1'!$A$1:$F$29</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2">#REF!</definedName>
    <definedName name="Print_Area_MI" localSheetId="8">#REF!</definedName>
    <definedName name="Print_Area_MI" localSheetId="1">#REF!</definedName>
    <definedName name="Print_Area_MI" localSheetId="30">#REF!</definedName>
    <definedName name="Print_Area_MI" localSheetId="23">#REF!</definedName>
    <definedName name="Print_Area_MI">#REF!</definedName>
    <definedName name="Print_Area_MI_11" localSheetId="4">#REF!</definedName>
    <definedName name="Print_Area_MI_11" localSheetId="5">#REF!</definedName>
    <definedName name="Print_Area_MI_11" localSheetId="6">#REF!</definedName>
    <definedName name="Print_Area_MI_11" localSheetId="7">#REF!</definedName>
    <definedName name="Print_Area_MI_11" localSheetId="2">#REF!</definedName>
    <definedName name="Print_Area_MI_11" localSheetId="8">#REF!</definedName>
    <definedName name="Print_Area_MI_11" localSheetId="1">#REF!</definedName>
    <definedName name="Print_Area_MI_11" localSheetId="30">#REF!</definedName>
    <definedName name="Print_Area_MI_11" localSheetId="23">#REF!</definedName>
    <definedName name="Print_Area_MI_11">#REF!</definedName>
    <definedName name="Print_Area_MI_2" localSheetId="4">#REF!</definedName>
    <definedName name="Print_Area_MI_2" localSheetId="5">#REF!</definedName>
    <definedName name="Print_Area_MI_2" localSheetId="6">#REF!</definedName>
    <definedName name="Print_Area_MI_2" localSheetId="7">#REF!</definedName>
    <definedName name="Print_Area_MI_2" localSheetId="2">#REF!</definedName>
    <definedName name="Print_Area_MI_2" localSheetId="8">#REF!</definedName>
    <definedName name="Print_Area_MI_2" localSheetId="1">#REF!</definedName>
    <definedName name="Print_Area_MI_2" localSheetId="30">#REF!</definedName>
    <definedName name="Print_Area_MI_2" localSheetId="23">#REF!</definedName>
    <definedName name="Print_Area_MI_2">#REF!</definedName>
    <definedName name="Print_Area_MI_28" localSheetId="4">#REF!</definedName>
    <definedName name="Print_Area_MI_28" localSheetId="5">#REF!</definedName>
    <definedName name="Print_Area_MI_28" localSheetId="6">#REF!</definedName>
    <definedName name="Print_Area_MI_28" localSheetId="7">#REF!</definedName>
    <definedName name="Print_Area_MI_28" localSheetId="2">#REF!</definedName>
    <definedName name="Print_Area_MI_28" localSheetId="8">#REF!</definedName>
    <definedName name="Print_Area_MI_28" localSheetId="1">#REF!</definedName>
    <definedName name="Print_Area_MI_28" localSheetId="30">#REF!</definedName>
    <definedName name="Print_Area_MI_28" localSheetId="23">#REF!</definedName>
    <definedName name="Print_Area_MI_28">#REF!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2">#REF!</definedName>
    <definedName name="Print_Titles_MI" localSheetId="8">#REF!</definedName>
    <definedName name="Print_Titles_MI" localSheetId="1">#REF!</definedName>
    <definedName name="Print_Titles_MI" localSheetId="30">#REF!</definedName>
    <definedName name="Print_Titles_MI" localSheetId="23">#REF!</definedName>
    <definedName name="Print_Titles_MI">#REF!</definedName>
    <definedName name="Print_Titles_MI_11" localSheetId="4">#REF!</definedName>
    <definedName name="Print_Titles_MI_11" localSheetId="5">#REF!</definedName>
    <definedName name="Print_Titles_MI_11" localSheetId="6">#REF!</definedName>
    <definedName name="Print_Titles_MI_11" localSheetId="7">#REF!</definedName>
    <definedName name="Print_Titles_MI_11" localSheetId="2">#REF!</definedName>
    <definedName name="Print_Titles_MI_11" localSheetId="8">#REF!</definedName>
    <definedName name="Print_Titles_MI_11" localSheetId="1">#REF!</definedName>
    <definedName name="Print_Titles_MI_11" localSheetId="30">#REF!</definedName>
    <definedName name="Print_Titles_MI_11" localSheetId="23">#REF!</definedName>
    <definedName name="Print_Titles_MI_11">#REF!</definedName>
    <definedName name="Print_Titles_MI_2" localSheetId="4">#REF!</definedName>
    <definedName name="Print_Titles_MI_2" localSheetId="5">#REF!</definedName>
    <definedName name="Print_Titles_MI_2" localSheetId="6">#REF!</definedName>
    <definedName name="Print_Titles_MI_2" localSheetId="7">#REF!</definedName>
    <definedName name="Print_Titles_MI_2" localSheetId="2">#REF!</definedName>
    <definedName name="Print_Titles_MI_2" localSheetId="8">#REF!</definedName>
    <definedName name="Print_Titles_MI_2" localSheetId="1">#REF!</definedName>
    <definedName name="Print_Titles_MI_2" localSheetId="30">#REF!</definedName>
    <definedName name="Print_Titles_MI_2" localSheetId="23">#REF!</definedName>
    <definedName name="Print_Titles_MI_2">#REF!</definedName>
    <definedName name="Print_Titles_MI_28" localSheetId="4">#REF!</definedName>
    <definedName name="Print_Titles_MI_28" localSheetId="5">#REF!</definedName>
    <definedName name="Print_Titles_MI_28" localSheetId="6">#REF!</definedName>
    <definedName name="Print_Titles_MI_28" localSheetId="7">#REF!</definedName>
    <definedName name="Print_Titles_MI_28" localSheetId="2">#REF!</definedName>
    <definedName name="Print_Titles_MI_28" localSheetId="8">#REF!</definedName>
    <definedName name="Print_Titles_MI_28" localSheetId="1">#REF!</definedName>
    <definedName name="Print_Titles_MI_28" localSheetId="30">#REF!</definedName>
    <definedName name="Print_Titles_MI_28" localSheetId="23">#REF!</definedName>
    <definedName name="Print_Titles_MI_28">#REF!</definedName>
    <definedName name="rfgf" localSheetId="4">'[1]Table 39_'!#REF!</definedName>
    <definedName name="rfgf" localSheetId="5">'[1]Table 39_'!#REF!</definedName>
    <definedName name="rfgf" localSheetId="6">'[1]Table 39_'!#REF!</definedName>
    <definedName name="rfgf" localSheetId="7">'[1]Table 39_'!#REF!</definedName>
    <definedName name="rfgf" localSheetId="2">'[1]Table 39_'!#REF!</definedName>
    <definedName name="rfgf" localSheetId="8">'[1]Table 39_'!#REF!</definedName>
    <definedName name="rfgf" localSheetId="1">'[1]Table 39_'!#REF!</definedName>
    <definedName name="rfgf" localSheetId="23">'[1]Table 39_'!#REF!</definedName>
    <definedName name="rfgf">'[1]Table 39_'!#REF!</definedName>
    <definedName name="RP">'[4]Lists-Aux'!$Z:$Z</definedName>
    <definedName name="rrr">[10]Members!$D$3:E$2477</definedName>
    <definedName name="RSP">'[4]Lists-Aux'!$AA:$AA</definedName>
    <definedName name="RT">'[4]Lists-Aux'!$AB:$AB</definedName>
    <definedName name="RTT">'[4]Lists-Aux'!$AC:$AC</definedName>
    <definedName name="rub" localSheetId="16">#REF!</definedName>
    <definedName name="rub" localSheetId="17">#REF!</definedName>
    <definedName name="rub" localSheetId="4">#REF!</definedName>
    <definedName name="rub" localSheetId="5">#REF!</definedName>
    <definedName name="rub" localSheetId="6">#REF!</definedName>
    <definedName name="rub" localSheetId="7">#REF!</definedName>
    <definedName name="rub" localSheetId="2">#REF!</definedName>
    <definedName name="rub" localSheetId="8">#REF!</definedName>
    <definedName name="rub" localSheetId="11">#REF!</definedName>
    <definedName name="rub" localSheetId="1">#REF!</definedName>
    <definedName name="rub" localSheetId="30">#REF!</definedName>
    <definedName name="rub" localSheetId="23">#REF!</definedName>
    <definedName name="rub" localSheetId="31">#REF!</definedName>
    <definedName name="rub">#REF!</definedName>
    <definedName name="sk">'[14]Securitisations 2010'!$G$83</definedName>
    <definedName name="ST">'[4]Lists-Aux'!$AD:$AD</definedName>
    <definedName name="TA">'[6]Lists-Aux'!$AE:$AE</definedName>
    <definedName name="TD">'[4]Lists-Aux'!$AI:$AI</definedName>
    <definedName name="TI">'[4]Lists-Aux'!$AF:$AF</definedName>
    <definedName name="tre" localSheetId="17">#REF!</definedName>
    <definedName name="tre" localSheetId="4">#REF!</definedName>
    <definedName name="tre" localSheetId="5">#REF!</definedName>
    <definedName name="tre" localSheetId="6">#REF!</definedName>
    <definedName name="tre" localSheetId="7">#REF!</definedName>
    <definedName name="tre" localSheetId="2">#REF!</definedName>
    <definedName name="tre" localSheetId="8">#REF!</definedName>
    <definedName name="tre" localSheetId="11">#REF!</definedName>
    <definedName name="tre" localSheetId="1">#REF!</definedName>
    <definedName name="tre" localSheetId="30">#REF!</definedName>
    <definedName name="tre" localSheetId="23">#REF!</definedName>
    <definedName name="tre" localSheetId="31">#REF!</definedName>
    <definedName name="tre">#REF!</definedName>
    <definedName name="UES">'[4]Lists-Aux'!$AG:$AG</definedName>
    <definedName name="Valid1" localSheetId="4">#REF!</definedName>
    <definedName name="Valid1" localSheetId="5">#REF!</definedName>
    <definedName name="Valid1" localSheetId="6">#REF!</definedName>
    <definedName name="Valid1" localSheetId="7">#REF!</definedName>
    <definedName name="Valid1" localSheetId="2">#REF!</definedName>
    <definedName name="Valid1" localSheetId="8">#REF!</definedName>
    <definedName name="Valid1" localSheetId="1">#REF!</definedName>
    <definedName name="Valid1" localSheetId="30">#REF!</definedName>
    <definedName name="Valid1" localSheetId="23">#REF!</definedName>
    <definedName name="Valid1">#REF!</definedName>
    <definedName name="Valid2" localSheetId="4">#REF!</definedName>
    <definedName name="Valid2" localSheetId="5">#REF!</definedName>
    <definedName name="Valid2" localSheetId="6">#REF!</definedName>
    <definedName name="Valid2" localSheetId="7">#REF!</definedName>
    <definedName name="Valid2" localSheetId="2">#REF!</definedName>
    <definedName name="Valid2" localSheetId="8">#REF!</definedName>
    <definedName name="Valid2" localSheetId="1">#REF!</definedName>
    <definedName name="Valid2" localSheetId="30">#REF!</definedName>
    <definedName name="Valid2" localSheetId="23">#REF!</definedName>
    <definedName name="Valid2">#REF!</definedName>
    <definedName name="Valid3" localSheetId="4">#REF!</definedName>
    <definedName name="Valid3" localSheetId="5">#REF!</definedName>
    <definedName name="Valid3" localSheetId="6">#REF!</definedName>
    <definedName name="Valid3" localSheetId="7">#REF!</definedName>
    <definedName name="Valid3" localSheetId="2">#REF!</definedName>
    <definedName name="Valid3" localSheetId="8">#REF!</definedName>
    <definedName name="Valid3" localSheetId="1">#REF!</definedName>
    <definedName name="Valid3" localSheetId="30">#REF!</definedName>
    <definedName name="Valid3" localSheetId="23">#REF!</definedName>
    <definedName name="Valid3">#REF!</definedName>
    <definedName name="Valid4" localSheetId="4">#REF!</definedName>
    <definedName name="Valid4" localSheetId="5">#REF!</definedName>
    <definedName name="Valid4" localSheetId="6">#REF!</definedName>
    <definedName name="Valid4" localSheetId="7">#REF!</definedName>
    <definedName name="Valid4" localSheetId="2">#REF!</definedName>
    <definedName name="Valid4" localSheetId="8">#REF!</definedName>
    <definedName name="Valid4" localSheetId="1">#REF!</definedName>
    <definedName name="Valid4" localSheetId="30">#REF!</definedName>
    <definedName name="Valid4" localSheetId="23">#REF!</definedName>
    <definedName name="Valid4">#REF!</definedName>
    <definedName name="Valid5" localSheetId="4">#REF!</definedName>
    <definedName name="Valid5" localSheetId="5">#REF!</definedName>
    <definedName name="Valid5" localSheetId="6">#REF!</definedName>
    <definedName name="Valid5" localSheetId="7">#REF!</definedName>
    <definedName name="Valid5" localSheetId="2">#REF!</definedName>
    <definedName name="Valid5" localSheetId="8">#REF!</definedName>
    <definedName name="Valid5" localSheetId="1">#REF!</definedName>
    <definedName name="Valid5" localSheetId="30">#REF!</definedName>
    <definedName name="Valid5" localSheetId="23">#REF!</definedName>
    <definedName name="Valid5">#REF!</definedName>
    <definedName name="ValueColNr" localSheetId="17">[8]Input!$H$1</definedName>
    <definedName name="ValueColNr">[9]Input!$H$1</definedName>
    <definedName name="XBRL">[5]Lists!$A$17:$A$19</definedName>
    <definedName name="XX">[4]Dimensions!$B$2:$B$78</definedName>
    <definedName name="YesNo">[3]Parameters!$C$90:$C$91</definedName>
    <definedName name="YesNoBasel2">[3]Parameters!#REF!</definedName>
    <definedName name="YesNoNA" localSheetId="4">#REF!</definedName>
    <definedName name="YesNoNA" localSheetId="5">#REF!</definedName>
    <definedName name="YesNoNA" localSheetId="6">#REF!</definedName>
    <definedName name="YesNoNA" localSheetId="7">#REF!</definedName>
    <definedName name="YesNoNA" localSheetId="2">#REF!</definedName>
    <definedName name="YesNoNA" localSheetId="8">#REF!</definedName>
    <definedName name="YesNoNA" localSheetId="1">#REF!</definedName>
    <definedName name="YesNoNA" localSheetId="30">#REF!</definedName>
    <definedName name="YesNoNA" localSheetId="23">#REF!</definedName>
    <definedName name="YesNoNA">#REF!</definedName>
    <definedName name="zxasdafsds" localSheetId="4">#REF!</definedName>
    <definedName name="zxasdafsds" localSheetId="5">#REF!</definedName>
    <definedName name="zxasdafsds" localSheetId="6">#REF!</definedName>
    <definedName name="zxasdafsds" localSheetId="7">#REF!</definedName>
    <definedName name="zxasdafsds" localSheetId="2">#REF!</definedName>
    <definedName name="zxasdafsds" localSheetId="8">#REF!</definedName>
    <definedName name="zxasdafsds" localSheetId="1">#REF!</definedName>
    <definedName name="zxasdafsds" localSheetId="30">#REF!</definedName>
    <definedName name="zxasdafsds" localSheetId="23">#REF!</definedName>
    <definedName name="zxasdafs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51" l="1"/>
  <c r="F18" i="51"/>
  <c r="G17" i="51"/>
  <c r="F17" i="51"/>
  <c r="G16" i="51"/>
  <c r="F16" i="51"/>
  <c r="F15" i="51"/>
  <c r="G15" i="51" s="1"/>
  <c r="G11" i="51"/>
  <c r="F11" i="51"/>
  <c r="G10" i="51"/>
  <c r="F10" i="51"/>
  <c r="G9" i="51"/>
  <c r="F9" i="51"/>
  <c r="F8" i="51"/>
  <c r="G8" i="51" s="1"/>
  <c r="G7" i="51"/>
  <c r="F7" i="51"/>
  <c r="O583" i="179"/>
  <c r="N583" i="179"/>
  <c r="L583" i="179"/>
  <c r="I583" i="179"/>
  <c r="G583" i="179"/>
  <c r="E583" i="179"/>
  <c r="D583" i="179"/>
  <c r="O561" i="179"/>
  <c r="N561" i="179"/>
  <c r="L561" i="179"/>
  <c r="I561" i="179"/>
  <c r="G561" i="179"/>
  <c r="E561" i="179"/>
  <c r="D561" i="179"/>
  <c r="O539" i="179"/>
  <c r="N539" i="179"/>
  <c r="L539" i="179"/>
  <c r="I539" i="179"/>
  <c r="G539" i="179"/>
  <c r="E539" i="179"/>
  <c r="D539" i="179"/>
  <c r="O516" i="179"/>
  <c r="N516" i="179"/>
  <c r="L516" i="179"/>
  <c r="I516" i="179"/>
  <c r="G516" i="179"/>
  <c r="E516" i="179"/>
  <c r="D516" i="179"/>
  <c r="O494" i="179"/>
  <c r="N494" i="179"/>
  <c r="L494" i="179"/>
  <c r="I494" i="179"/>
  <c r="G494" i="179"/>
  <c r="E494" i="179"/>
  <c r="D494" i="179"/>
  <c r="O470" i="179"/>
  <c r="N470" i="179"/>
  <c r="L470" i="179"/>
  <c r="I470" i="179"/>
  <c r="G470" i="179"/>
  <c r="E470" i="179"/>
  <c r="D470" i="179"/>
  <c r="O448" i="179"/>
  <c r="N448" i="179"/>
  <c r="L448" i="179"/>
  <c r="I448" i="179"/>
  <c r="G448" i="179"/>
  <c r="E448" i="179"/>
  <c r="D448" i="179"/>
  <c r="O426" i="179"/>
  <c r="N426" i="179"/>
  <c r="L426" i="179"/>
  <c r="I426" i="179"/>
  <c r="G426" i="179"/>
  <c r="E426" i="179"/>
  <c r="D426" i="179"/>
  <c r="O404" i="179"/>
  <c r="N404" i="179"/>
  <c r="L404" i="179"/>
  <c r="I404" i="179"/>
  <c r="G404" i="179"/>
  <c r="E404" i="179"/>
  <c r="D404" i="179"/>
  <c r="O382" i="179"/>
  <c r="N382" i="179"/>
  <c r="L382" i="179"/>
  <c r="I382" i="179"/>
  <c r="G382" i="179"/>
  <c r="E382" i="179"/>
  <c r="D382" i="179"/>
  <c r="O360" i="179"/>
  <c r="N360" i="179"/>
  <c r="L360" i="179"/>
  <c r="I360" i="179"/>
  <c r="G360" i="179"/>
  <c r="E360" i="179"/>
  <c r="D360" i="179"/>
  <c r="O338" i="179"/>
  <c r="N338" i="179"/>
  <c r="L338" i="179"/>
  <c r="I338" i="179"/>
  <c r="G338" i="179"/>
  <c r="E338" i="179"/>
  <c r="D338" i="179"/>
  <c r="O316" i="179"/>
  <c r="N316" i="179"/>
  <c r="L316" i="179"/>
  <c r="I316" i="179"/>
  <c r="G316" i="179"/>
  <c r="E316" i="179"/>
  <c r="D316" i="179"/>
  <c r="I584" i="179" l="1"/>
  <c r="O584" i="179"/>
  <c r="D584" i="179"/>
  <c r="N584" i="179"/>
  <c r="E584" i="179"/>
  <c r="L584" i="179"/>
  <c r="G584" i="179"/>
  <c r="N471" i="179"/>
  <c r="O471" i="179"/>
  <c r="D471" i="179"/>
  <c r="E471" i="179"/>
  <c r="G471" i="179"/>
  <c r="I471" i="179"/>
  <c r="L471" i="179"/>
  <c r="D8" i="73" l="1"/>
  <c r="F33" i="178"/>
  <c r="F25" i="178"/>
  <c r="E168" i="178"/>
  <c r="G168" i="178"/>
  <c r="J168" i="178"/>
  <c r="F27" i="117" l="1"/>
  <c r="F26" i="117"/>
  <c r="F25" i="117"/>
  <c r="F23" i="117"/>
  <c r="F22" i="117"/>
  <c r="F21" i="117"/>
  <c r="F20" i="117"/>
  <c r="F19" i="117"/>
  <c r="F18" i="117"/>
  <c r="F17" i="117"/>
  <c r="F16" i="117"/>
  <c r="F15" i="117"/>
  <c r="F14" i="117"/>
  <c r="F13" i="117"/>
  <c r="F12" i="117"/>
  <c r="F11" i="117"/>
  <c r="F10" i="117"/>
  <c r="F9" i="117"/>
  <c r="F8" i="117"/>
  <c r="D47" i="184"/>
  <c r="D16" i="184"/>
  <c r="D15" i="184"/>
  <c r="D14" i="184"/>
  <c r="F29" i="117"/>
  <c r="F28" i="117"/>
  <c r="I9" i="63" l="1"/>
  <c r="I8" i="63"/>
  <c r="G10" i="63"/>
  <c r="F10" i="63" l="1"/>
  <c r="E10" i="63"/>
  <c r="D10" i="63"/>
  <c r="I10" i="63" l="1"/>
  <c r="I19" i="25"/>
  <c r="I18" i="25"/>
  <c r="I17" i="25"/>
  <c r="I16" i="25"/>
  <c r="I15" i="25"/>
  <c r="I14" i="25"/>
  <c r="I13" i="25"/>
  <c r="I12" i="25"/>
  <c r="I11" i="25"/>
  <c r="I10" i="25"/>
  <c r="I9" i="25"/>
  <c r="G11" i="85"/>
  <c r="I10" i="85"/>
  <c r="I9" i="85"/>
  <c r="I8" i="85"/>
  <c r="H11" i="85"/>
  <c r="E11" i="85"/>
  <c r="D11" i="85"/>
  <c r="I11" i="85" l="1"/>
  <c r="T168" i="178" l="1"/>
  <c r="R168" i="178"/>
  <c r="Q168" i="178"/>
  <c r="O168" i="178"/>
  <c r="T167" i="178"/>
  <c r="T164" i="178"/>
  <c r="T152" i="178"/>
  <c r="T149" i="178"/>
  <c r="T148" i="178"/>
  <c r="T138" i="178"/>
  <c r="T135" i="178"/>
  <c r="T134" i="178"/>
  <c r="T133" i="178"/>
  <c r="T132" i="178"/>
  <c r="T131" i="178"/>
  <c r="T130" i="178"/>
  <c r="T123" i="178"/>
  <c r="T121" i="178"/>
  <c r="T120" i="178"/>
  <c r="T119" i="178"/>
  <c r="T118" i="178"/>
  <c r="T117" i="178"/>
  <c r="T116" i="178"/>
  <c r="T115" i="178"/>
  <c r="T108" i="178"/>
  <c r="T105" i="178"/>
  <c r="T104" i="178"/>
  <c r="T103" i="178"/>
  <c r="T102" i="178"/>
  <c r="T101" i="178"/>
  <c r="T100" i="178"/>
  <c r="T93" i="178"/>
  <c r="T91" i="178"/>
  <c r="T90" i="178"/>
  <c r="T89" i="178"/>
  <c r="T88" i="178"/>
  <c r="T87" i="178"/>
  <c r="T86" i="178"/>
  <c r="T85" i="178"/>
  <c r="T78" i="178"/>
  <c r="T76" i="178"/>
  <c r="T73" i="178"/>
  <c r="T72" i="178"/>
  <c r="T71" i="178"/>
  <c r="T63" i="178"/>
  <c r="T60" i="178"/>
  <c r="T59" i="178"/>
  <c r="T58" i="178"/>
  <c r="T57" i="178"/>
  <c r="T56" i="178"/>
  <c r="T55" i="178"/>
  <c r="T48" i="178"/>
  <c r="T45" i="178"/>
  <c r="T44" i="178"/>
  <c r="T40" i="178"/>
  <c r="T33" i="178"/>
  <c r="T29" i="178"/>
  <c r="T28" i="178"/>
  <c r="T27" i="178"/>
  <c r="T26" i="178"/>
  <c r="T25" i="178"/>
  <c r="T18" i="178"/>
  <c r="T15" i="178"/>
  <c r="T10" i="178"/>
  <c r="I19" i="85"/>
  <c r="H19" i="85"/>
  <c r="G19" i="85"/>
  <c r="F19" i="85"/>
  <c r="E19" i="85"/>
  <c r="D19" i="85"/>
  <c r="L158" i="178"/>
  <c r="L143" i="178"/>
  <c r="L129" i="178"/>
  <c r="L114" i="178"/>
  <c r="L99" i="178"/>
  <c r="L84" i="178"/>
  <c r="L69" i="178"/>
  <c r="L54" i="178"/>
  <c r="L39" i="178"/>
  <c r="L24" i="178"/>
  <c r="L9" i="178"/>
  <c r="D15" i="73"/>
</calcChain>
</file>

<file path=xl/sharedStrings.xml><?xml version="1.0" encoding="utf-8"?>
<sst xmlns="http://schemas.openxmlformats.org/spreadsheetml/2006/main" count="4892" uniqueCount="1186">
  <si>
    <t>EU CC1 - Composition of regulatory own funds</t>
  </si>
  <si>
    <t>EU CC2 - reconciliation of regulatory own funds to balance sheet in the audited financial statements</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</si>
  <si>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</si>
  <si>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</si>
  <si>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</si>
  <si>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LR3 - LRSpl: Split-up of on balance sheet exposures (excluding derivatives, SFTs and exempted exposures)</t>
  </si>
  <si>
    <t>EU LIQB  on qualitative information on LCR, which complements template EU LIQ1</t>
  </si>
  <si>
    <t>EU CR3 –  CRM techniques overview:  Disclosure of the use of credit risk mitigation techniques</t>
  </si>
  <si>
    <t>EU CR4 – standardised approach – Credit risk exposure and CRM effects</t>
  </si>
  <si>
    <t>EU CR5 – standardised approach</t>
  </si>
  <si>
    <t>EU CR6 – IRB approach – Credit risk exposures by exposure class and PD range</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</si>
  <si>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</si>
  <si>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</si>
  <si>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</si>
  <si>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CCR1 – Analysis of CCR exposure by approach</t>
  </si>
  <si>
    <t>EU CCR2 – Transactions subject to own funds requirements for CVA risk</t>
  </si>
  <si>
    <t>EU CCR4 – IRB approach – CCR exposures by exposure class and PD scale</t>
  </si>
  <si>
    <t>EU CCR5 – Composition of collateral for CCR exposures</t>
  </si>
  <si>
    <t>EU CCR6 – Credit derivatives exposures</t>
  </si>
  <si>
    <t>EU CCR7 – RWEA flow statements of CCR exposures under the IMM</t>
  </si>
  <si>
    <t>EU CCR8 – Exposures to CCPs</t>
  </si>
  <si>
    <t>EU-SEC1 - Securitisation exposures in the non-trading book</t>
  </si>
  <si>
    <t>EU MR2-A - Market risk under the internal Model Approach (IMA)</t>
  </si>
  <si>
    <t>EU MR3 - IMA values for trading portfolios</t>
  </si>
  <si>
    <t>EU MR4 - Comparison of VaR estimates with gains/losses</t>
  </si>
  <si>
    <t>EU CR1</t>
  </si>
  <si>
    <t>EU CR1-A</t>
  </si>
  <si>
    <t>EU CQ1</t>
  </si>
  <si>
    <t>EU CQ4</t>
  </si>
  <si>
    <t>EU CQ4 – Quality of non-performing exposures by geography </t>
  </si>
  <si>
    <t>EU CQ5</t>
  </si>
  <si>
    <t>EU CQ5 – Credit quality of loans and advances to non-financial corporations by industry</t>
  </si>
  <si>
    <t>EU CQ7</t>
  </si>
  <si>
    <t>EU CR3</t>
  </si>
  <si>
    <t>EU CR4</t>
  </si>
  <si>
    <t>EU CR5</t>
  </si>
  <si>
    <t>EU CR7</t>
  </si>
  <si>
    <t>EU CR7-A</t>
  </si>
  <si>
    <t>EU CCR3 – Standardised approach – CCR exposures by regulatory portfolio and risk weights</t>
  </si>
  <si>
    <t xml:space="preserve">EU CCR5 </t>
  </si>
  <si>
    <t xml:space="preserve">EU CCR6 </t>
  </si>
  <si>
    <t xml:space="preserve">EU CCR8 </t>
  </si>
  <si>
    <t>EU-SEC1</t>
  </si>
  <si>
    <t>EU-SEC4</t>
  </si>
  <si>
    <t>EU MR4</t>
  </si>
  <si>
    <t>EU MR1</t>
  </si>
  <si>
    <t>EU MR1 – Market risk under the standardised approach</t>
  </si>
  <si>
    <t>EU MR2-A</t>
  </si>
  <si>
    <t>EU MR3</t>
  </si>
  <si>
    <t>EU IRRBB1 - Interest rate risks of non-trading book activities (banking book)</t>
  </si>
  <si>
    <t>EU LIQ1</t>
  </si>
  <si>
    <t>EU LIQ2</t>
  </si>
  <si>
    <t>EU LIQB</t>
  </si>
  <si>
    <t>EU OV1</t>
  </si>
  <si>
    <t>EU OV1 – Overview of risk weighted exposure amounts</t>
  </si>
  <si>
    <t>EU CR8</t>
  </si>
  <si>
    <t xml:space="preserve">EU CCR7 </t>
  </si>
  <si>
    <t>EU MR2-B</t>
  </si>
  <si>
    <t>EU CC1</t>
  </si>
  <si>
    <t>EU CC2</t>
  </si>
  <si>
    <t>EU CCyB1</t>
  </si>
  <si>
    <t>EU CCyB2</t>
  </si>
  <si>
    <t>EU LR1</t>
  </si>
  <si>
    <t>EU LR2</t>
  </si>
  <si>
    <t>EU LR2 - LRCom: Leverage ratio common disclosure</t>
  </si>
  <si>
    <t>EU LR3</t>
  </si>
  <si>
    <t xml:space="preserve">This report is part of SEB Group’s Pillar 3 disclosures and is prepared in accordance with the requirements stipulated in the Capital Requirements Regulation  (Regulation (EU) 575/2013), the EBA’s implementing technical standards (ITS) with regard to disclosure of own funds (EU Regulation No 1423/2013), the Swedish FSA’s regulations on prudential requirements and capital buffers (FFFS 2014:12) and the EBA’s guidelines on disclosure requirements under Part 8 of the CRR. The report is produced in accordance with the Group’s disclosure policy and internal processes, systems and controls. </t>
  </si>
  <si>
    <t>14 July 2022</t>
  </si>
  <si>
    <t>Mats Holmström                                    Masih Yazdi                                                        </t>
  </si>
  <si>
    <t xml:space="preserve">Chief Risk Officer                                   Chief Financial Officer                                       </t>
  </si>
  <si>
    <t>EU KM1</t>
  </si>
  <si>
    <t>EU CR6</t>
  </si>
  <si>
    <t>EU CCR1</t>
  </si>
  <si>
    <t>EU CCR2</t>
  </si>
  <si>
    <t>EU CCR3</t>
  </si>
  <si>
    <t>EU CCR4</t>
  </si>
  <si>
    <t>EU IRRBB1</t>
  </si>
  <si>
    <t>EU KM2</t>
  </si>
  <si>
    <t>Own funds</t>
  </si>
  <si>
    <t>Securitisation</t>
  </si>
  <si>
    <t xml:space="preserve">EU KM2 - Key metrics - MREL and, where applicable, G-SII requirement for own funds and eligible liabilities  </t>
  </si>
  <si>
    <t>Leverage ratio</t>
  </si>
  <si>
    <t>Sheet name</t>
  </si>
  <si>
    <t>Capital Adequacy and Risk Management Disclosure (Pillar 3)
Q2 2022</t>
  </si>
  <si>
    <t>EU KM1 – Key metrics (at consolidated group level)</t>
  </si>
  <si>
    <t>EU CR1 – Performing and non-performing exposures and related provisions</t>
  </si>
  <si>
    <t>EU CR1-A – Maturity of exposures</t>
  </si>
  <si>
    <t>EU CQ1 – Credit quality of forborne exposures</t>
  </si>
  <si>
    <t>EU CQ4 – Quality of non-performing exposures by geography</t>
  </si>
  <si>
    <t>EU CQ7 – Collateral obtained by taking possession and execution processes</t>
  </si>
  <si>
    <t>EU CR3 – CRM techniques overview: Disclosure of the use of credit risk mitigation techniques</t>
  </si>
  <si>
    <t>EU CR4 – Standardised approach – Credit risk exposure and CRM effects</t>
  </si>
  <si>
    <t>EU CR5 – Standardised approach</t>
  </si>
  <si>
    <t>EU SEC1 – Securitisation exposures in the non-trading book</t>
  </si>
  <si>
    <t>EU SEC4 – Securitisation exposures in the non-trading book and associated regulatory capital requirements</t>
  </si>
  <si>
    <t>EU MR4 – Comparison of VaR estimates with gains/losses</t>
  </si>
  <si>
    <t>EU IRRBB1 – Interest rate risks of non-trading book activities (banking book)</t>
  </si>
  <si>
    <t>EU MR2-A – Market risk under the internal Model Approach (IMA)</t>
  </si>
  <si>
    <t>EU MR3 – IMA values for trading portfolios</t>
  </si>
  <si>
    <t>EU LIQ1 – Quantitative information of LCR</t>
  </si>
  <si>
    <t>EU LIQ2 – Net Stable Funding Ratio</t>
  </si>
  <si>
    <t>EU CR8 – RWEA flow statements of credit risk exposures under the IRB approach</t>
  </si>
  <si>
    <t>EU MR2-B – RWEA flow statements of market risk exposures under the IMA</t>
  </si>
  <si>
    <t>EU CC1 – Composition of regulatory own funds</t>
  </si>
  <si>
    <t>EU CC2 – Reconciliation of regulatory own funds to balance sheet in the audited financial statements</t>
  </si>
  <si>
    <t>EU KM2 – Key metrics – MREL and, where applicable, G-SII requirement for own funds and eligible liabilities</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</si>
  <si>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</si>
  <si>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</si>
  <si>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</si>
  <si>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LR2 – LRCom: Leverage ratio common disclosure</t>
  </si>
  <si>
    <t>EU LR3 – LRSpl: Split-up of on balance sheet exposures</t>
  </si>
  <si>
    <t>SEB Group, Pillar 3 disclosure Q2 2022</t>
  </si>
  <si>
    <t>EU KM1 – Key metrics template</t>
  </si>
  <si>
    <t>a</t>
  </si>
  <si>
    <t>b</t>
  </si>
  <si>
    <t>c</t>
  </si>
  <si>
    <t>d</t>
  </si>
  <si>
    <t>e</t>
  </si>
  <si>
    <t>SEK m</t>
  </si>
  <si>
    <t>30 Jun 2022</t>
  </si>
  <si>
    <t>31 Mar 2022</t>
  </si>
  <si>
    <t>31 Dec 2021</t>
  </si>
  <si>
    <t>30 Sep 2021</t>
  </si>
  <si>
    <t>30 Jun 2021</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</si>
  <si>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</si>
  <si>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</si>
  <si>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</si>
  <si>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</si>
  <si>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</si>
  <si>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</si>
  <si>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</si>
  <si>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</si>
  <si>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</si>
  <si>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</si>
  <si>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</si>
  <si>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</si>
  <si>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</si>
  <si>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</si>
  <si>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</si>
  <si>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</si>
  <si>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</si>
  <si>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</si>
  <si>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</si>
  <si>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Additional CET1 buffer requirements as a percentage of RWA</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</si>
  <si>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</si>
  <si>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</si>
  <si>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</si>
  <si>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</si>
  <si>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</si>
  <si>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</si>
  <si>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</si>
  <si>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</si>
  <si>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</si>
  <si>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</si>
  <si>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</si>
  <si>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</si>
  <si>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</si>
  <si>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</si>
  <si>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</si>
  <si>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</si>
  <si>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</si>
  <si>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</si>
  <si>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</si>
  <si>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</si>
  <si>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</si>
  <si>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</si>
  <si>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</si>
  <si>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</si>
  <si>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</si>
  <si>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</si>
  <si>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</si>
  <si>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t>
  </si>
  <si>
    <t>EU 16a</t>
  </si>
  <si>
    <t xml:space="preserve">Cash outflows - Total weighted value </t>
  </si>
  <si>
    <t>EU 16b</t>
  </si>
  <si>
    <t xml:space="preserve">Cash inflows - Total weighted value </t>
  </si>
  <si>
    <t>Total net cash outflows (adjusted value)</t>
  </si>
  <si>
    <r>
      <t xml:space="preserve">Liquidity coverage ratio (%) </t>
    </r>
    <r>
      <rPr>
        <vertAlign val="superscript"/>
        <sz val="10"/>
        <rFont val="SEB SansSerif"/>
        <charset val="186"/>
      </rPr>
      <t>1)</t>
    </r>
  </si>
  <si>
    <t>Net Stable Funding Ratio</t>
  </si>
  <si>
    <t>Total available stable funding</t>
  </si>
  <si>
    <t>Total required stable funding</t>
  </si>
  <si>
    <t>NSFR ratio (%)</t>
  </si>
  <si>
    <r>
      <rPr>
        <vertAlign val="superscript"/>
        <sz val="10"/>
        <rFont val="SEB SansSerif"/>
        <charset val="186"/>
      </rPr>
      <t>1)</t>
    </r>
    <r>
      <rPr>
        <sz val="10"/>
        <rFont val="SEB SansSerif"/>
        <charset val="186"/>
      </rPr>
      <t xml:space="preserve"> Averages of month end observations over the twelve months preceding the end of each quarter. </t>
    </r>
  </si>
  <si>
    <t>f</t>
  </si>
  <si>
    <t>g</t>
  </si>
  <si>
    <t>h</t>
  </si>
  <si>
    <t>i</t>
  </si>
  <si>
    <t>k</t>
  </si>
  <si>
    <t>l</t>
  </si>
  <si>
    <t>m</t>
  </si>
  <si>
    <t>n</t>
  </si>
  <si>
    <t>o</t>
  </si>
  <si>
    <t>30 Jun 2022, SEK m</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</si>
  <si>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</si>
  <si>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</si>
  <si>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</si>
  <si>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</si>
  <si>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</si>
  <si>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</si>
  <si>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</si>
  <si>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</si>
  <si>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</si>
  <si>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</si>
  <si>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</si>
  <si>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</si>
  <si>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</si>
  <si>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</si>
  <si>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</si>
  <si>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</si>
  <si>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</si>
  <si>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</si>
  <si>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 xml:space="preserve">     Central banks</t>
  </si>
  <si>
    <t>030</t>
  </si>
  <si>
    <t xml:space="preserve">     General governments</t>
  </si>
  <si>
    <t>040</t>
  </si>
  <si>
    <t xml:space="preserve">     Credit institutions</t>
  </si>
  <si>
    <t>050</t>
  </si>
  <si>
    <t xml:space="preserve">     Other financial corporations</t>
  </si>
  <si>
    <t>060</t>
  </si>
  <si>
    <t xml:space="preserve">     Non-financial corporations</t>
  </si>
  <si>
    <t>070</t>
  </si>
  <si>
    <t xml:space="preserve">          Of which SMEs</t>
  </si>
  <si>
    <t>080</t>
  </si>
  <si>
    <t xml:space="preserve">     Households</t>
  </si>
  <si>
    <t>090</t>
  </si>
  <si>
    <t>Debt securities</t>
  </si>
  <si>
    <t>100</t>
  </si>
  <si>
    <t>110</t>
  </si>
  <si>
    <t>120</t>
  </si>
  <si>
    <t>130</t>
  </si>
  <si>
    <t>140</t>
  </si>
  <si>
    <t>150</t>
  </si>
  <si>
    <t>Off-balance-sheet exposures</t>
  </si>
  <si>
    <t>160</t>
  </si>
  <si>
    <t>170</t>
  </si>
  <si>
    <t>180</t>
  </si>
  <si>
    <t>190</t>
  </si>
  <si>
    <t>200</t>
  </si>
  <si>
    <t>210</t>
  </si>
  <si>
    <t>220</t>
  </si>
  <si>
    <t>Total</t>
  </si>
  <si>
    <t>31 Dec 2021, SEK m</t>
  </si>
  <si>
    <t>COMMENT</t>
  </si>
  <si>
    <t>The total performing and non-performing exposures increased to SEK 3,922 bn (3,295).  The strengthening of EUR and, in particular, USD led to higher gross exposures and ECL allowances in all stages. Currency effects were more pronounced in Stage 3, however, the increase was mitigated by write-offs. Stage 1 and 2 ECL allowances increased from macroeconomic scenario updates and a net increase and redistribution of portfolio model overlays.</t>
  </si>
  <si>
    <t>Non-performing exposures decreased to SEK 10.3 bn (10.9) mainly due to write offs in the oil portfolio.</t>
  </si>
  <si>
    <t xml:space="preserve">Credit quality remained robust and credit-impaired loans (gross loans in stage 3) decreased to 0.43 of total loans (0.53). </t>
  </si>
  <si>
    <t xml:space="preserve">Total ECL allowances amounted to SEK 8.6 bn (8.8) and the ECL coverage ratio was 0.30% (0.33) </t>
  </si>
  <si>
    <t>Net exposure value</t>
  </si>
  <si>
    <t>30 Jun, 2022, SEK m</t>
  </si>
  <si>
    <t>On demand</t>
  </si>
  <si>
    <t>&lt;= 1 year</t>
  </si>
  <si>
    <t>&gt; 1 year &lt;= 5 years</t>
  </si>
  <si>
    <t>&gt; 5 years</t>
  </si>
  <si>
    <t>No stated maturity</t>
  </si>
  <si>
    <t>31 Dec, 2021, SEK m</t>
  </si>
  <si>
    <t>56 per cent of the loans and advances has a maturity below five years, mainly due to corporate exposures. Compared to 31 December 2021, this has not changed materially.</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</si>
  <si>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</si>
  <si>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</si>
  <si>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</si>
  <si>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</si>
  <si>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</si>
  <si>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</si>
  <si>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</si>
  <si>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</si>
  <si>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</si>
  <si>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</si>
  <si>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</si>
  <si>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 xml:space="preserve">Forborne credit exposures are exposures where the contractual terms have been amended in favour of the customer due to financial difficulties. Forbearance measures range from amortisation holidays (the most common measure) to refinancing with new terms and debt forgiveness. </t>
  </si>
  <si>
    <t>Total performing and non-performing forborne exposures decreased to SEK 9.4bn (11.7) due to write offs and repayments. Currency translation effects increased the total forborne loans as the majority of the forborne loans are denominated in EUR and USD.</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</si>
  <si>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</si>
  <si>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</si>
  <si>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</si>
  <si>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</si>
  <si>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</si>
  <si>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</si>
  <si>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</si>
  <si>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Sweden</t>
  </si>
  <si>
    <t>Denmark</t>
  </si>
  <si>
    <t>Norway</t>
  </si>
  <si>
    <t>Finland</t>
  </si>
  <si>
    <t>Estonia</t>
  </si>
  <si>
    <t>Latvia</t>
  </si>
  <si>
    <t>Lithuania</t>
  </si>
  <si>
    <t>Germany</t>
  </si>
  <si>
    <t>United Kingdom</t>
  </si>
  <si>
    <t>Other countries</t>
  </si>
  <si>
    <t>Off balance sheet exposures</t>
  </si>
  <si>
    <t>The NPL ratio in SEB is below 5%. According to the CRR, the columns "of which non-performing" and "of which subject to impairment" in EU CQ4 are applicable to institutions with a threshold ratio on non-performing loans and advances (NPL ratio) of 5% or above.</t>
  </si>
  <si>
    <t>Defaulted loans decreased to 8.9bn (9.7) mainly due to write offs in the oil portfolio. Currency translation effects increased the defaulted loans as the major part are denominated in EUR and USD.</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</si>
  <si>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</si>
  <si>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</si>
  <si>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</si>
  <si>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</si>
  <si>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</si>
  <si>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</si>
  <si>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</si>
  <si>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</si>
  <si>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</si>
  <si>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</si>
  <si>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</si>
  <si>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</si>
  <si>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</si>
  <si>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</si>
  <si>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</si>
  <si>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</si>
  <si>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</si>
  <si>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</si>
  <si>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</si>
  <si>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</si>
  <si>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The NPL ratio in SEB is below 5%. According to the CRR, the columns "of which non-performing" and "of which loans and advances subject to impairment" in EU CQ5 are applicable to institutions with a threshold ratio on non-performing loans and advances (NPL ratio) of 5% or above.</t>
  </si>
  <si>
    <t xml:space="preserve">The industry distribution in EU CQ5 is according to NACE industry classification and differs from the distribution by industry used by SEB in interim reports and annual reports. The non-financial corporate portfolio is well diversified between industries. </t>
  </si>
  <si>
    <t xml:space="preserve">Gross carrying amount/nominal amount and accumulated impairments increased mainly due to currency translation effects, mainly from the strengthening of the USD and EUR against the SEK. Gross carrying amount for defaulted loans decreased mainly due to write offs in the oil portfolio. </t>
  </si>
  <si>
    <t xml:space="preserve">EU CQ7 – Collateral obtained by taking possession and execution processes </t>
  </si>
  <si>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</si>
  <si>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</si>
  <si>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</si>
  <si>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</si>
  <si>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</si>
  <si>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</si>
  <si>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</si>
  <si>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</si>
  <si>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</si>
  <si>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</si>
  <si>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The collateral obtained by taking possession remained low and amounted to SEK 170m (195). </t>
  </si>
  <si>
    <t>Exposures unsecured - Carrying amount</t>
  </si>
  <si>
    <t>Exposures secured - Carrying amount</t>
  </si>
  <si>
    <t>Exposures secured by 
collateral</t>
  </si>
  <si>
    <t>Exposures secured by financial guarantees</t>
  </si>
  <si>
    <t>Exposures secured by credit derivatives</t>
  </si>
  <si>
    <t xml:space="preserve">Debt securities </t>
  </si>
  <si>
    <t xml:space="preserve">   Of which non-performing exposures</t>
  </si>
  <si>
    <t>Loans and advances include cash balances at central banks and other demand deposits. Excluding cash balances at central banks 67% of the total loans and advances are secured, mainly by private housing mortgages or other real estate collaterals.</t>
  </si>
  <si>
    <t>Exposures before CCF and before CRM</t>
  </si>
  <si>
    <t>Exposures post CCF and post CRM</t>
  </si>
  <si>
    <t>RWAs and RWAs density</t>
  </si>
  <si>
    <t xml:space="preserve"> Exposure classes</t>
  </si>
  <si>
    <t>On-balance-sheet exposures</t>
  </si>
  <si>
    <t>Off-balance-sheet amount</t>
  </si>
  <si>
    <t>RWAs</t>
  </si>
  <si>
    <t xml:space="preserve">RWEA density (%) </t>
  </si>
  <si>
    <t>Central governments or central banks</t>
  </si>
  <si>
    <t>Institutions</t>
  </si>
  <si>
    <t>Corporates</t>
  </si>
  <si>
    <t>Retail</t>
  </si>
  <si>
    <t>Secured by mortgages on immovable property</t>
  </si>
  <si>
    <t>Exposures in default</t>
  </si>
  <si>
    <t>Exposures associated with particularly high risk</t>
  </si>
  <si>
    <t>Collective investment undertakings</t>
  </si>
  <si>
    <r>
      <t>Equity</t>
    </r>
    <r>
      <rPr>
        <vertAlign val="superscript"/>
        <sz val="10"/>
        <rFont val="SEB SansSerif"/>
        <charset val="186"/>
      </rPr>
      <t>1)</t>
    </r>
  </si>
  <si>
    <r>
      <t>Other items</t>
    </r>
    <r>
      <rPr>
        <vertAlign val="superscript"/>
        <sz val="10"/>
        <color theme="1"/>
        <rFont val="SEB SansSerif"/>
        <charset val="186"/>
      </rPr>
      <t>2)</t>
    </r>
  </si>
  <si>
    <t>TOTAL</t>
  </si>
  <si>
    <r>
      <rPr>
        <vertAlign val="superscript"/>
        <sz val="10"/>
        <rFont val="SEB SansSerif"/>
        <charset val="186"/>
      </rPr>
      <t xml:space="preserve">1) </t>
    </r>
    <r>
      <rPr>
        <sz val="10"/>
        <rFont val="SEB SansSerif"/>
        <charset val="186"/>
      </rPr>
      <t>From 30 June, 2021 investment in insurance business is included in the CR4 template. The investment in insurance business is presented on a separate row in the interim report.</t>
    </r>
  </si>
  <si>
    <r>
      <rPr>
        <vertAlign val="superscript"/>
        <sz val="10"/>
        <rFont val="SEB SansSerif"/>
        <charset val="186"/>
      </rPr>
      <t xml:space="preserve">2) </t>
    </r>
    <r>
      <rPr>
        <sz val="10"/>
        <rFont val="SEB SansSerif"/>
        <charset val="186"/>
      </rPr>
      <t>From 30 June, 2021 deferred tax assets, software assets, paid out pensions which the bank has unrestricted ability to use and significant holdings in financial companies, are included in the CR4 template. These other exposures are presented on a separate row as Other exposures in the interim report.</t>
    </r>
  </si>
  <si>
    <t xml:space="preserve">Only a small part of SEB`s credit risk exposures is reported according to the standardised approach. The increase in the first half year is attributable to central bank exposures. </t>
  </si>
  <si>
    <t>j</t>
  </si>
  <si>
    <t>p</t>
  </si>
  <si>
    <t>q</t>
  </si>
  <si>
    <t>Risk weight</t>
  </si>
  <si>
    <t>Of which unrated</t>
  </si>
  <si>
    <t>Others</t>
  </si>
  <si>
    <r>
      <rPr>
        <vertAlign val="superscript"/>
        <sz val="10"/>
        <rFont val="SEB SansSerif"/>
        <charset val="186"/>
      </rPr>
      <t>1)</t>
    </r>
    <r>
      <rPr>
        <sz val="10"/>
        <rFont val="SEB SansSerif"/>
        <charset val="186"/>
      </rPr>
      <t xml:space="preserve"> From 30 June 2021, investment in insurance business is included in the EU CR5 template. The investment in insurance business is presented on a separate row in the interim report.</t>
    </r>
  </si>
  <si>
    <r>
      <rPr>
        <vertAlign val="superscript"/>
        <sz val="10"/>
        <rFont val="SEB SansSerif"/>
        <charset val="186"/>
      </rPr>
      <t>2)</t>
    </r>
    <r>
      <rPr>
        <sz val="10"/>
        <rFont val="SEB SansSerif"/>
        <charset val="186"/>
      </rPr>
      <t xml:space="preserve"> From 30 June 2021, deferred tax assets, software assets, paid out pensions which the bank has unrestricted ability to use and significant holdings in financial companies, are included in the EU CR5 template. These other exposures are presented on a separate row as Other exposures in the interim report.</t>
    </r>
  </si>
  <si>
    <t>A-IRB</t>
  </si>
  <si>
    <t>PD scale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</si>
  <si>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</si>
  <si>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</si>
  <si>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</si>
  <si>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</si>
  <si>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</si>
  <si>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</si>
  <si>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</si>
  <si>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</si>
  <si>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</si>
  <si>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</si>
  <si>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</si>
  <si>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</si>
  <si>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Corporates - other</t>
  </si>
  <si>
    <t> </t>
  </si>
  <si>
    <t>0.00 to &lt;0.15</t>
  </si>
  <si>
    <t xml:space="preserve">    0.00 to &lt; 0.10</t>
  </si>
  <si>
    <t xml:space="preserve">    0.10 to &lt; 0.15</t>
  </si>
  <si>
    <t>0.15 to &lt;0.25</t>
  </si>
  <si>
    <t>0.25 to &lt;0.50</t>
  </si>
  <si>
    <t>0.50 to &lt;0.75</t>
  </si>
  <si>
    <t>0.75 to &lt;2.50</t>
  </si>
  <si>
    <t xml:space="preserve">    0.75 to &lt;1.75</t>
  </si>
  <si>
    <t xml:space="preserve">    1.75 to &lt;2.5</t>
  </si>
  <si>
    <t>2.50 to &lt;10.00</t>
  </si>
  <si>
    <t xml:space="preserve">    2.5 to &lt;5</t>
  </si>
  <si>
    <t xml:space="preserve">    5 to &lt;10</t>
  </si>
  <si>
    <t>10.00 to &lt;100.00</t>
  </si>
  <si>
    <t xml:space="preserve">    10 to &lt;20</t>
  </si>
  <si>
    <t xml:space="preserve">    20 to &lt;30</t>
  </si>
  <si>
    <t xml:space="preserve">    30.00 to &lt;100.00</t>
  </si>
  <si>
    <t>100.00 (Default)</t>
  </si>
  <si>
    <t>Sub-total</t>
  </si>
  <si>
    <t>Corporates - SME</t>
  </si>
  <si>
    <t>Corporates -  Specialised lending</t>
  </si>
  <si>
    <t>Retail - Secured by immovable property non-SME</t>
  </si>
  <si>
    <t>Retail - Secured by immovable property SME</t>
  </si>
  <si>
    <t>Retail - Other non-SME</t>
  </si>
  <si>
    <t>Retail - Other SME</t>
  </si>
  <si>
    <t>TOTAL A-IRB</t>
  </si>
  <si>
    <t>F-IRB</t>
  </si>
  <si>
    <t>Central governments and central banks</t>
  </si>
  <si>
    <t>Corporates - Other</t>
  </si>
  <si>
    <t>Corporates - Specialised Lending</t>
  </si>
  <si>
    <t>TOTAL F-IRB</t>
  </si>
  <si>
    <t>The IRB approach is applied for the majority of SEB's credit risk exposures. For the parent company SEB operates with an IRB Advanced approval for all major portfolios and since June 2017, with an IRB Foundation approval for the sovereign portfolio. In the Baltic subsidiaries, SEB holds an IRB Advanced approval for all major retail portfolios and an IRB Foundation approval for the non-retail portfolio. As of 30 June 2022, 90 per cent of the credit risk-weighted exposure amount was covered by the IRB approach and only a few minor portfolios were reported under the standardised method.</t>
  </si>
  <si>
    <t>Pre-credit derivatives risk weighted exposure amount</t>
  </si>
  <si>
    <t>Actual risk weighted exposure amount</t>
  </si>
  <si>
    <t>Exposures under F-IRB</t>
  </si>
  <si>
    <t xml:space="preserve">Corporates </t>
  </si>
  <si>
    <t>of which SMEs</t>
  </si>
  <si>
    <t>of which  Specialised lending</t>
  </si>
  <si>
    <t>Exposures under A-IRB</t>
  </si>
  <si>
    <t>of which Corporates - SMEs</t>
  </si>
  <si>
    <t>of which Corporates - Specialised lending</t>
  </si>
  <si>
    <t xml:space="preserve">of which Retail – SMEs - Secured by immovable property collateral </t>
  </si>
  <si>
    <t>of which Retail – non-SMEs - Secured by immovable property collateral</t>
  </si>
  <si>
    <t>of which Retail – Qualifying revolving</t>
  </si>
  <si>
    <t>of which Retail – SMEs - Other</t>
  </si>
  <si>
    <t>of which Retail – Non-SMEs- Other</t>
  </si>
  <si>
    <t>TOTAL (including F-IRB exposures and A-IRB exposures)</t>
  </si>
  <si>
    <t>Credit derivatives are not used as CRM techniques in the capital reporting.</t>
  </si>
  <si>
    <t xml:space="preserve">Total exposures
</t>
  </si>
  <si>
    <t>Credit risk Mitigation techniques</t>
  </si>
  <si>
    <t>Credit risk Mitigation methods in the calculation of RWEAs</t>
  </si>
  <si>
    <t xml:space="preserve">
Funded credit 
Protection (FCP)</t>
  </si>
  <si>
    <t xml:space="preserve"> 
Unfunded credit 
Protection (UFCP)</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</si>
  <si>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</si>
  <si>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</si>
  <si>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</si>
  <si>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</si>
  <si>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</si>
  <si>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</si>
  <si>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</si>
  <si>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</si>
  <si>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</si>
  <si>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</si>
  <si>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</si>
  <si>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</si>
  <si>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</si>
  <si>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</si>
  <si>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</si>
  <si>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</si>
  <si>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</si>
  <si>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</si>
  <si>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</si>
  <si>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</si>
  <si>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</si>
  <si>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</si>
  <si>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r>
      <t xml:space="preserve"> 
Part of exposures covered by </t>
    </r>
    <r>
      <rPr>
        <b/>
        <sz val="10"/>
        <color theme="1"/>
        <rFont val="SEB SansSerif"/>
        <charset val="186"/>
      </rPr>
      <t>Financial Collaterals (%</t>
    </r>
    <r>
      <rPr>
        <sz val="10"/>
        <color theme="1"/>
        <rFont val="SEB SansSerif"/>
        <charset val="186"/>
      </rPr>
      <t>)</t>
    </r>
  </si>
  <si>
    <r>
      <t xml:space="preserve">Part of exposures covered by </t>
    </r>
    <r>
      <rPr>
        <b/>
        <sz val="10"/>
        <color theme="1"/>
        <rFont val="SEB SansSerif"/>
        <charset val="186"/>
      </rPr>
      <t>Other eligible collaterals (%)</t>
    </r>
  </si>
  <si>
    <r>
      <t xml:space="preserve">Part of exposures covered by </t>
    </r>
    <r>
      <rPr>
        <b/>
        <sz val="10"/>
        <color theme="1"/>
        <rFont val="SEB SansSerif"/>
        <charset val="186"/>
      </rPr>
      <t>Other funded credit protection (%)</t>
    </r>
  </si>
  <si>
    <r>
      <t xml:space="preserve">
Part of exposures covered by </t>
    </r>
    <r>
      <rPr>
        <b/>
        <sz val="10"/>
        <color theme="1"/>
        <rFont val="SEB SansSerif"/>
        <charset val="186"/>
      </rPr>
      <t>Guarantees (%)</t>
    </r>
  </si>
  <si>
    <r>
      <t xml:space="preserve">Part of exposures covered by </t>
    </r>
    <r>
      <rPr>
        <b/>
        <sz val="10"/>
        <color theme="1"/>
        <rFont val="SEB SansSerif"/>
        <charset val="186"/>
      </rPr>
      <t>Credit Derivatives (%)</t>
    </r>
  </si>
  <si>
    <r>
      <t xml:space="preserve">Part of exposures covered by </t>
    </r>
    <r>
      <rPr>
        <b/>
        <sz val="10"/>
        <color theme="1"/>
        <rFont val="SEB SansSerif"/>
        <charset val="186"/>
      </rPr>
      <t>Immovable property Collaterals (%</t>
    </r>
    <r>
      <rPr>
        <sz val="10"/>
        <color theme="1"/>
        <rFont val="SEB SansSerif"/>
        <charset val="186"/>
      </rPr>
      <t>)</t>
    </r>
  </si>
  <si>
    <r>
      <t xml:space="preserve">Part of exposures covered by </t>
    </r>
    <r>
      <rPr>
        <b/>
        <sz val="10"/>
        <color theme="1"/>
        <rFont val="SEB SansSerif"/>
        <charset val="186"/>
      </rPr>
      <t>Receivables (%</t>
    </r>
    <r>
      <rPr>
        <sz val="10"/>
        <color theme="1"/>
        <rFont val="SEB SansSerif"/>
        <charset val="186"/>
      </rPr>
      <t>)</t>
    </r>
  </si>
  <si>
    <r>
      <t xml:space="preserve">Part of exposures covered by </t>
    </r>
    <r>
      <rPr>
        <b/>
        <sz val="10"/>
        <color theme="1"/>
        <rFont val="SEB SansSerif"/>
        <charset val="186"/>
      </rPr>
      <t>Other physical collateral (%</t>
    </r>
    <r>
      <rPr>
        <sz val="10"/>
        <color theme="1"/>
        <rFont val="SEB SansSerif"/>
        <charset val="186"/>
      </rPr>
      <t>)</t>
    </r>
  </si>
  <si>
    <r>
      <t xml:space="preserve">Part of exposures covered by </t>
    </r>
    <r>
      <rPr>
        <b/>
        <sz val="10"/>
        <color theme="1"/>
        <rFont val="SEB SansSerif"/>
        <charset val="186"/>
      </rPr>
      <t>Cash on deposit (%)</t>
    </r>
  </si>
  <si>
    <r>
      <t>Part of exposures covered by</t>
    </r>
    <r>
      <rPr>
        <b/>
        <sz val="10"/>
        <color theme="1"/>
        <rFont val="SEB SansSerif"/>
        <charset val="186"/>
      </rPr>
      <t xml:space="preserve"> Life insurance policies (%)</t>
    </r>
  </si>
  <si>
    <r>
      <t xml:space="preserve">Part of exposures covered by </t>
    </r>
    <r>
      <rPr>
        <b/>
        <sz val="10"/>
        <color theme="1"/>
        <rFont val="SEB SansSerif"/>
        <charset val="186"/>
      </rPr>
      <t>Instruments held by a third party (%)</t>
    </r>
  </si>
  <si>
    <t>SEB mainly uses immovable property collateral, floating charges and financial securities as credit risk mitigation techniques. As of 30 June 2022, 50% of the exposures under A-IRB were covered by immovable property collateral, i.e. unchanged compared to 31 Dec 2021. Exposures under F-IRB are mainly to central governments and central banks.</t>
  </si>
  <si>
    <t>Replacement cost (RC)</t>
  </si>
  <si>
    <t>Potential future exposure  (PFE)</t>
  </si>
  <si>
    <t>EEPE</t>
  </si>
  <si>
    <t>Alpha used for computing regulatory exposure value</t>
  </si>
  <si>
    <t>Exposure value pre-CRM</t>
  </si>
  <si>
    <t>Exposure value post-CRM</t>
  </si>
  <si>
    <t>Exposure value</t>
  </si>
  <si>
    <t>RWEA</t>
  </si>
  <si>
    <t>SA-CCR (for derivatives)</t>
  </si>
  <si>
    <t>1.4</t>
  </si>
  <si>
    <t>IMM (for derivatives and SFTs)</t>
  </si>
  <si>
    <t>2a</t>
  </si>
  <si>
    <t>Of which securities financing transactions netting sets</t>
  </si>
  <si>
    <t>2b</t>
  </si>
  <si>
    <t>Of which derivatives and long settlement transactions netting sets</t>
  </si>
  <si>
    <t>Financial collateral comprehensive method (for SFTs)</t>
  </si>
  <si>
    <t xml:space="preserve">Increase in exposure and RWEA can be attributed to higher exposure in derivatives (SEK 30.5bn) and SFTs (SEK 18.8bn) compared to Q4 2021. EEPE values have been the main driver overall for for the derivatives that are measured according to the Internal Model Method (IMM). </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</si>
  <si>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</si>
  <si>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</si>
  <si>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</si>
  <si>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</si>
  <si>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</si>
  <si>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</si>
  <si>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SEB SansSerif"/>
        <charset val="186"/>
      </rPr>
      <t>Transactions subject to the Alternative approach (Based on the Original Exposure Method</t>
    </r>
    <r>
      <rPr>
        <u/>
        <sz val="10"/>
        <rFont val="SEB SansSerif"/>
        <charset val="186"/>
      </rPr>
      <t>)</t>
    </r>
  </si>
  <si>
    <t xml:space="preserve">Total transactions subject to own funds requirements for CVA risk </t>
  </si>
  <si>
    <t>CVA RWEA increased by SEK 3.1bn compared to Q4 2021. The increase is mainly driven by an increase in EAD.</t>
  </si>
  <si>
    <t>The increase in Q2 2022 compared to Q4 2021 is mainly explained by increased exposures to central counterparties..</t>
  </si>
  <si>
    <t>SEB Group, Pillar 3 disclosure 2021 Q4</t>
  </si>
  <si>
    <t>Jun 30, 2022, SEK m</t>
  </si>
  <si>
    <t>Exposure weighted average maturity (years)</t>
  </si>
  <si>
    <t>Dec 31, 2021, SEK m</t>
  </si>
  <si>
    <t>Central governments and central banks (F-IRB)</t>
  </si>
  <si>
    <t>Sub-total (Central governments and central banks)</t>
  </si>
  <si>
    <t>Institutions (F-IRB)</t>
  </si>
  <si>
    <t>Sub-total (Institutions)</t>
  </si>
  <si>
    <t xml:space="preserve"> </t>
  </si>
  <si>
    <t>Corporates - SME  (F-IRB)</t>
  </si>
  <si>
    <t>Sub-total (Corporates)</t>
  </si>
  <si>
    <t>Corporates - Other (F-IRB)</t>
  </si>
  <si>
    <t>Corporates - Specialised Lending (F-IRB)</t>
  </si>
  <si>
    <t>Sub-total (Retail)</t>
  </si>
  <si>
    <t>Institutions (A-IRB)</t>
  </si>
  <si>
    <t>Corporates - SME  (A-IRB)</t>
  </si>
  <si>
    <t>Corporates - Other (A-IRB)</t>
  </si>
  <si>
    <t>Corporates - Specialised Lending (A-IRB)</t>
  </si>
  <si>
    <t>Retail - Other SME (A-IRB)</t>
  </si>
  <si>
    <t>Retail - Other non-SME (A-IRB)</t>
  </si>
  <si>
    <t>Total (all CCR relevant exposure classes)</t>
  </si>
  <si>
    <t xml:space="preserve">The IRB approach is applied for the majority of SEB's counterparty credit risk exposures. </t>
  </si>
  <si>
    <r>
      <t>EU CCR5 – Composition of collateral for CCR exposure</t>
    </r>
    <r>
      <rPr>
        <b/>
        <strike/>
        <sz val="10"/>
        <rFont val="SEB SansSerif"/>
        <charset val="186"/>
      </rPr>
      <t>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</si>
  <si>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</si>
  <si>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</si>
  <si>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</si>
  <si>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</si>
  <si>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</si>
  <si>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</si>
  <si>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</si>
  <si>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</si>
  <si>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</si>
  <si>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</si>
  <si>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</si>
  <si>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</si>
  <si>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</si>
  <si>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</si>
  <si>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</si>
  <si>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Overall, compared to Q4 2021, there is an SEK 259bn increase in value of collateral used in CCR exposures related to derivative transactions and SFTs. This is mainly driven by a change in the methodology of how collateral used in SFTs is reflected in the EUCCR5 template.</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</si>
  <si>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</si>
  <si>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</si>
  <si>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</si>
  <si>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</si>
  <si>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</si>
  <si>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</si>
  <si>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</si>
  <si>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</si>
  <si>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</si>
  <si>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</si>
  <si>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</si>
  <si>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</si>
  <si>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Comparing with Q4 2021, the notional amount of sold credit derivatives has increased by 250 mSEK. The fair value of all credit derivatives has decreased by 66 mSEK.</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</si>
  <si>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</si>
  <si>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</si>
  <si>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</si>
  <si>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</si>
  <si>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</si>
  <si>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</si>
  <si>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</si>
  <si>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</si>
  <si>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</si>
  <si>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</si>
  <si>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</si>
  <si>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</si>
  <si>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</si>
  <si>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Since Q4 2021, exposure towards QCCPs increased by SEK 11bn and RWEA by SEK 322m. These increases are primarily driven by higher margin requirements for exchange traded derivative transactions.</t>
  </si>
  <si>
    <t>Institution acts as investor</t>
  </si>
  <si>
    <t>Traditional</t>
  </si>
  <si>
    <t>SEK m, 30 Jun, 2022</t>
  </si>
  <si>
    <t>STS</t>
  </si>
  <si>
    <t>Non-STS</t>
  </si>
  <si>
    <t>Total exposures</t>
  </si>
  <si>
    <t>Retail (total)</t>
  </si>
  <si>
    <t xml:space="preserve">     of which other retail exposures </t>
  </si>
  <si>
    <t>Wholesale (total)</t>
  </si>
  <si>
    <t xml:space="preserve">     of which lease and receivables</t>
  </si>
  <si>
    <t>SEK m, 31 Dec, 2021</t>
  </si>
  <si>
    <t>SEB's securitisation exposure was largely unchanged during the period and amounted to SEK 11.6bn as of 30 June 2022, of which the majority was AAA-rated exposures.</t>
  </si>
  <si>
    <t>EU-SEC4 - Securitisation exposures in the non-trading book and associated regulatory capital requirements</t>
  </si>
  <si>
    <t>Exposure values (by RW bands/deductions)</t>
  </si>
  <si>
    <t>Exposure values (by regulatory approach)</t>
  </si>
  <si>
    <t>RWEA (by regulatory approach)</t>
  </si>
  <si>
    <t>Capital charge after cap</t>
  </si>
  <si>
    <t>&lt;20</t>
  </si>
  <si>
    <t>20-50</t>
  </si>
  <si>
    <t>50-100</t>
  </si>
  <si>
    <t>Securitisation - SEC ERBA</t>
  </si>
  <si>
    <t>Traditional securitisations</t>
  </si>
  <si>
    <t>Due to higher market volatility, the number of theoretical back-testing breaches increased which resulted in the capital multiplier reaching its maximum level.</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</si>
  <si>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</si>
  <si>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</si>
  <si>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</si>
  <si>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</si>
  <si>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</si>
  <si>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</si>
  <si>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</si>
  <si>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</si>
  <si>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</si>
  <si>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This template provides information on the risks arising from potential changes in interest rates that affect both the economic value of equity and the net interest income of their non-trading book activities referred to in Article 84 and Article 98(5) CRD. Positive changes in each currency is weighted by a factor of 50%. Interest rate duration for core non-maturing deposit volumes is set to three months based on an internal model.</t>
  </si>
  <si>
    <t>RWEAs</t>
  </si>
  <si>
    <t>Outright products</t>
  </si>
  <si>
    <t xml:space="preserve">  Interest rate risk (general and specific)</t>
  </si>
  <si>
    <t xml:space="preserve">  Equity risk (general and specific)</t>
  </si>
  <si>
    <t xml:space="preserve">  Foreign exchange risk </t>
  </si>
  <si>
    <t xml:space="preserve">  Commodity risk </t>
  </si>
  <si>
    <t>Options</t>
  </si>
  <si>
    <t xml:space="preserve">  Simplified approach</t>
  </si>
  <si>
    <t xml:space="preserve">  Delta-plus method</t>
  </si>
  <si>
    <t xml:space="preserve">  Scenario approach</t>
  </si>
  <si>
    <t>Securitisation (specific risk)</t>
  </si>
  <si>
    <t xml:space="preserve">Total </t>
  </si>
  <si>
    <t>The interest rate risk (specific risk in particular) increased significantly in Q2. The increment was driven by bond acquisitions, following seasonal sell-offs ahead of 2021 year-end.</t>
  </si>
  <si>
    <t>Own funds requirements</t>
  </si>
  <si>
    <r>
      <t>VaR</t>
    </r>
    <r>
      <rPr>
        <sz val="10"/>
        <color theme="1"/>
        <rFont val="SEB SansSerif"/>
        <charset val="186"/>
      </rPr>
      <t xml:space="preserve"> (higher of values a and b)</t>
    </r>
  </si>
  <si>
    <t>(a)</t>
  </si>
  <si>
    <t xml:space="preserve">Previous day’s VaR (VaRt-1) </t>
  </si>
  <si>
    <t>(b)</t>
  </si>
  <si>
    <t>Multiplication factor (mc)  x average of previous 60 working days (VaRavg)</t>
  </si>
  <si>
    <r>
      <t xml:space="preserve">SVaR </t>
    </r>
    <r>
      <rPr>
        <sz val="10"/>
        <color theme="1"/>
        <rFont val="SEB SansSerif"/>
        <charset val="186"/>
      </rPr>
      <t>(higher of values a and b)</t>
    </r>
  </si>
  <si>
    <t>Latest available SVaR (SVaRt-1))</t>
  </si>
  <si>
    <t>Multiplication factor (ms)  x average of previous 60 working days (sVaRavg)</t>
  </si>
  <si>
    <r>
      <t xml:space="preserve">IRC </t>
    </r>
    <r>
      <rPr>
        <sz val="10"/>
        <color theme="1"/>
        <rFont val="SEB SansSerif"/>
        <charset val="186"/>
      </rPr>
      <t>(higher of values a and b)</t>
    </r>
  </si>
  <si>
    <t>Most recent IRC measure</t>
  </si>
  <si>
    <t>12 weeks average IRC measure</t>
  </si>
  <si>
    <r>
      <rPr>
        <b/>
        <sz val="10"/>
        <color theme="1"/>
        <rFont val="SEB SansSerif"/>
        <charset val="186"/>
      </rPr>
      <t xml:space="preserve">Comprehensive risk measure </t>
    </r>
    <r>
      <rPr>
        <sz val="10"/>
        <color theme="1"/>
        <rFont val="SEB SansSerif"/>
        <charset val="186"/>
      </rPr>
      <t>(higher of values a, b and c)</t>
    </r>
  </si>
  <si>
    <t>Most recent risk measure of comprehensive risk measure</t>
  </si>
  <si>
    <t>12 weeks average of comprehensive risk measure</t>
  </si>
  <si>
    <t>(c)</t>
  </si>
  <si>
    <t>Comprehensive risk measure Floor</t>
  </si>
  <si>
    <t xml:space="preserve">Other </t>
  </si>
  <si>
    <t>31 Dec  2021</t>
  </si>
  <si>
    <t xml:space="preserve">VaR (10 day 99%) </t>
  </si>
  <si>
    <t>Maximum value</t>
  </si>
  <si>
    <t>Average value</t>
  </si>
  <si>
    <t xml:space="preserve">Minimum value </t>
  </si>
  <si>
    <t>Period end</t>
  </si>
  <si>
    <t>SVaR (10 day 99%)</t>
  </si>
  <si>
    <t>IRC (99.9%)</t>
  </si>
  <si>
    <t xml:space="preserve">Comprehensive risk measure (99.9%) </t>
  </si>
  <si>
    <t>VaR increased during the first half of the year, primarily due to elevated market volatilty, especially from higher interest rates and widening credit spreads.</t>
  </si>
  <si>
    <t>Scope of consolidation: consolidated</t>
  </si>
  <si>
    <t>SEK bn</t>
  </si>
  <si>
    <t>Total unweighted value (average)</t>
  </si>
  <si>
    <t>Total weighted value (average)</t>
  </si>
  <si>
    <t>EU 1a</t>
  </si>
  <si>
    <t>Quarter ending on</t>
  </si>
  <si>
    <t>30 06 2022</t>
  </si>
  <si>
    <t>31 03 2022</t>
  </si>
  <si>
    <t>31 12 2021</t>
  </si>
  <si>
    <t>30 09 2021</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</si>
  <si>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</si>
  <si>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</si>
  <si>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</si>
  <si>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</si>
  <si>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</si>
  <si>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</si>
  <si>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</si>
  <si>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</si>
  <si>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</si>
  <si>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</si>
  <si>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</si>
  <si>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</si>
  <si>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</si>
  <si>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</si>
  <si>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</si>
  <si>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</si>
  <si>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</si>
  <si>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</si>
  <si>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</si>
  <si>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</si>
  <si>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</si>
  <si>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</si>
  <si>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</si>
  <si>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</si>
  <si>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</si>
  <si>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</si>
  <si>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</si>
  <si>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</si>
  <si>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</si>
  <si>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</si>
  <si>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</si>
  <si>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</si>
  <si>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</si>
  <si>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</si>
  <si>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</si>
  <si>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</si>
  <si>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</si>
  <si>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</si>
  <si>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t>
  </si>
  <si>
    <t>Table EU LIQB  on qualitative information on LCR, which complements template EU LIQ1</t>
  </si>
  <si>
    <t>in accordance with Article 451a(2) CRR</t>
  </si>
  <si>
    <t>Row number</t>
  </si>
  <si>
    <t>Qualitative information</t>
  </si>
  <si>
    <t>Explanations on the main drivers of LCR results and the evolution of the contribution of inputs to the LCR’s calculation over time</t>
  </si>
  <si>
    <t xml:space="preserve">SEB shall at all times have an adequate liquidity buffer to meet the Net Liquidity Outflows. SEB holds HQLA that can be converted into cash to meet liquidity needs for a 30 calendar day liquidity stress scenario.
LCR was stable in the quarter. Net liquidity outflows increased following higher deposit volumes. The average duration on wholesale funding decreased which also contributed to an increase in Net liquidity outflows. HQLA increased, driven by an increase in withdrawable central bank reserves. </t>
  </si>
  <si>
    <t>Explanations on the changes in the LCR over time</t>
  </si>
  <si>
    <t>SEB reviews and potentially adjusts the liquidity buffer reflecting inter alia net outflows which may vary over time.
The LCR was stable in the quarter. See a) above for an explanation of the main drivers of the LCR results.</t>
  </si>
  <si>
    <t>Explanations on the actual concentration of funding sources</t>
  </si>
  <si>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</si>
  <si>
    <t>(d)</t>
  </si>
  <si>
    <t>High-level description of the composition of the institution`s liquidity buffer.</t>
  </si>
  <si>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were SEB has an agreement to withdraw liquidity in a stressed period. </t>
  </si>
  <si>
    <t>(e)</t>
  </si>
  <si>
    <t>Derivative exposures and potential collateral calls</t>
  </si>
  <si>
    <t>Derivative exposures and collateral calls is monitored at all times.</t>
  </si>
  <si>
    <t>(f)</t>
  </si>
  <si>
    <t>Currency mismatch in the LCR</t>
  </si>
  <si>
    <t xml:space="preserve">SEB has LCR requirements in all main currencies (SEK, EUR and USD), hence the currency distribution of the LCR is closely monitored and no major mismatches exist. </t>
  </si>
  <si>
    <t>(g)</t>
  </si>
  <si>
    <t>Other items in the LCR calculation that are not captured in the LCR disclosure template but that the institution considers relevant for its liquidity profile</t>
  </si>
  <si>
    <t>No</t>
  </si>
  <si>
    <t xml:space="preserve">EU LIQ2 - Net Stable Funding Ratio </t>
  </si>
  <si>
    <t>SEK m, 30 Jun 2022</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</si>
  <si>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</si>
  <si>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</si>
  <si>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</si>
  <si>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</si>
  <si>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</si>
  <si>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</si>
  <si>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</si>
  <si>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</si>
  <si>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</si>
  <si>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</si>
  <si>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</si>
  <si>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</si>
  <si>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</si>
  <si>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</si>
  <si>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</si>
  <si>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</si>
  <si>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</si>
  <si>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</si>
  <si>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</si>
  <si>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</si>
  <si>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</si>
  <si>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</si>
  <si>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</si>
  <si>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</si>
  <si>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</si>
  <si>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</si>
  <si>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</si>
  <si>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</si>
  <si>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</si>
  <si>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</si>
  <si>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</si>
  <si>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</si>
  <si>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</si>
  <si>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</si>
  <si>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0"/>
        <rFont val="SEB SansSerif"/>
        <charset val="186"/>
      </rPr>
      <t> </t>
    </r>
  </si>
  <si>
    <t xml:space="preserve">NSFR derivative liabilities before deduction of variation margin posted </t>
  </si>
  <si>
    <t>All other assets not included in the above categories</t>
  </si>
  <si>
    <t>Off-balance sheet items</t>
  </si>
  <si>
    <t>Total required stable funding (RSF)</t>
  </si>
  <si>
    <t>Net Stable Funding Ratio (%)</t>
  </si>
  <si>
    <t>SEK m, 31 Dec 2021</t>
  </si>
  <si>
    <t xml:space="preserve">NSFR was stable in last six months, compared to 31 Dec 2021. It decreased marginally by 1 percentage point, from 111% to 110%. During the period, lending increased mainly due to corporate clients, which contributed to an increase in required stable funding. The increased lending activity, together with a regulatory-driven need for funding, lead to an increase in total outstanding wholesale funding, increasing available stable funding. Available stable funding also increased as a result of a continued deposit inflows, mainly driven by higher volume of corporate customers deposits as well as stable retail deposits. </t>
  </si>
  <si>
    <t>Risk weighted exposure amounts (RWEAs)</t>
  </si>
  <si>
    <t>Total own funds requirements</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</si>
  <si>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</si>
  <si>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</si>
  <si>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</si>
  <si>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</si>
  <si>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</si>
  <si>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</si>
  <si>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</si>
  <si>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</si>
  <si>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</si>
  <si>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</si>
  <si>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</si>
  <si>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</si>
  <si>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</si>
  <si>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</si>
  <si>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</si>
  <si>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</si>
  <si>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</si>
  <si>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Operational risk</t>
  </si>
  <si>
    <t>EU 23c</t>
  </si>
  <si>
    <t xml:space="preserve">Of which advanced measurement approach </t>
  </si>
  <si>
    <t>Amounts below the thresholds for deduction (subject
to 250% risk weight) (For information)</t>
  </si>
  <si>
    <t>Additional risk exposure amount due to Article 458 CRR</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</si>
  <si>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</si>
  <si>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</si>
  <si>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</si>
  <si>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</si>
  <si>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</si>
  <si>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</si>
  <si>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</si>
  <si>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</si>
  <si>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</si>
  <si>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</si>
  <si>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 xml:space="preserve">REA for credit risk under the IRB approach increased by approximately SEK 14bn, the main contributor being foreign exchange movements. Asset size increased slightly, but was mitigated by an improvement in asset quality. </t>
  </si>
  <si>
    <t xml:space="preserve">RWEA </t>
  </si>
  <si>
    <t>Asset size</t>
  </si>
  <si>
    <t>Credit quality of counterparties</t>
  </si>
  <si>
    <t>Model updates (IMM only)</t>
  </si>
  <si>
    <t>Methodology and policy (IMM only)</t>
  </si>
  <si>
    <t>Acquisitions and disposals</t>
  </si>
  <si>
    <t>Foreign exchange movements</t>
  </si>
  <si>
    <t>Other</t>
  </si>
  <si>
    <t xml:space="preserve">REA for counterparty credit risk under the IMM increased by approximately SEK 2.7bn, mainly due to increased asset size. </t>
  </si>
  <si>
    <t>EU MR2-B - RWEA flow statements of market risk exposures under the IMA</t>
  </si>
  <si>
    <t>VaR</t>
  </si>
  <si>
    <t>SVaR</t>
  </si>
  <si>
    <t>Total RWEAs</t>
  </si>
  <si>
    <t>Risk weighted exposure amount as at the end of the previous quarter</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</si>
  <si>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</si>
  <si>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</si>
  <si>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</si>
  <si>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</si>
  <si>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</si>
  <si>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</si>
  <si>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</si>
  <si>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</si>
  <si>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</si>
  <si>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</si>
  <si>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</si>
  <si>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</si>
  <si>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Despite volatility on the markets, REA remained relatively stable where the higher VaR was offset by lower SVaR due to reduced positioning.</t>
  </si>
  <si>
    <t>(a}</t>
  </si>
  <si>
    <t xml:space="preserve">Source based on reference numbers/letters of the balance sheet under the regulatory scope of consolidation </t>
  </si>
  <si>
    <t>30 Dec 2021</t>
  </si>
  <si>
    <t xml:space="preserve">Common Equity Tier 1 (CET1) capital:  instruments and reserves                                                                                       </t>
  </si>
  <si>
    <t xml:space="preserve">Capital instruments and the related share premium accounts </t>
  </si>
  <si>
    <t>26(1), 27, 28, 29, EBA list 26 (3)</t>
  </si>
  <si>
    <t xml:space="preserve">     of which: Instrument type 1</t>
  </si>
  <si>
    <t>EBA list 26(3)</t>
  </si>
  <si>
    <t xml:space="preserve">     of which: Instrument type 2</t>
  </si>
  <si>
    <t xml:space="preserve">     of which: Instrument type 3</t>
  </si>
  <si>
    <t xml:space="preserve">Retained earnings </t>
  </si>
  <si>
    <t xml:space="preserve">26 (1) (c) </t>
  </si>
  <si>
    <t>Accumulated other comprehensive income (and other reserves)</t>
  </si>
  <si>
    <t xml:space="preserve">26 (1) </t>
  </si>
  <si>
    <t>EU-3a</t>
  </si>
  <si>
    <t>Funds for general banking risk</t>
  </si>
  <si>
    <t xml:space="preserve">26 (1) (f) </t>
  </si>
  <si>
    <t xml:space="preserve">Amount of qualifying items referred to in Article 484 (3) and the related share premium accounts subject to phase out from CET1 </t>
  </si>
  <si>
    <t>486 (2)</t>
  </si>
  <si>
    <t>Minority interests (amount allowed in consolidated CET1)</t>
  </si>
  <si>
    <t>EU-5a</t>
  </si>
  <si>
    <t xml:space="preserve">Independently reviewed interim profits net of any foreseeable charge or dividend </t>
  </si>
  <si>
    <t xml:space="preserve">26 (2) </t>
  </si>
  <si>
    <t>Common Equity Tier 1 (CET1) capital before regulatory adjustments</t>
  </si>
  <si>
    <t>Common Equity Tier 1 (CET1) capital: regulatory adjustments </t>
  </si>
  <si>
    <t>Additional value adjustments (negative amount)</t>
  </si>
  <si>
    <t>34, 105</t>
  </si>
  <si>
    <t>Intangible assets (net of related tax liability) (negative amount)</t>
  </si>
  <si>
    <t>36 (1) (b), 37</t>
  </si>
  <si>
    <t>Not applicable</t>
  </si>
  <si>
    <t>Deferred tax assets that rely on future profitability excluding those arising from temporary differences (net of related tax liability where the conditions in Article 38 (3) are met) (negative amount)</t>
  </si>
  <si>
    <t>36 (1) (c), 38</t>
  </si>
  <si>
    <t>Fair value reserves related to gains or losses on cash flow hedges of financial instruments that are not valued at fair value</t>
  </si>
  <si>
    <t>33 (1) (a)</t>
  </si>
  <si>
    <t xml:space="preserve">Negative amounts resulting from the calculation of expected loss amounts </t>
  </si>
  <si>
    <t>36 (1) (d), 40, 159</t>
  </si>
  <si>
    <t>Any increase in equity that results from securitised assets (negative amount)</t>
  </si>
  <si>
    <t>32 (1)</t>
  </si>
  <si>
    <t>Gains or losses on liabilities valued at fair value resulting from changes in own credit standing</t>
  </si>
  <si>
    <t>33 (1) (b)</t>
  </si>
  <si>
    <t>Defined-benefit pension fund assets (negative amount)</t>
  </si>
  <si>
    <t>36 (1) (e) , 41</t>
  </si>
  <si>
    <t>Direct and indirect holdings by an institution of own CET1 instruments (negative amount)</t>
  </si>
  <si>
    <t>36 (1) (f), 42</t>
  </si>
  <si>
    <t>Direct, indirect and synthetic holdings of the CET 1 instruments of financial sector entities where those entities have reciprocal cross holdings with the institution designed to inflate artificially the own funds of the institution (negative amount)</t>
  </si>
  <si>
    <t>36 (1) (g), 44</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</si>
  <si>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</si>
  <si>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36 (1) (h), 43, 45, 46, 49 (2) (3), 79</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</si>
  <si>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</si>
  <si>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 48, (1) (b), 49 (1) to (3), 79</t>
  </si>
  <si>
    <t>Exposure amount of the following items which qualify for a RW of 1250%, where the institution opts for the deduction alternative</t>
  </si>
  <si>
    <t>36 (1) (k)</t>
  </si>
  <si>
    <t xml:space="preserve">     of which: qualifying holdings outside the financial sector (negative amount)</t>
  </si>
  <si>
    <t>36 (1) (k) (i), 89 to 91</t>
  </si>
  <si>
    <t xml:space="preserve">     of which: securitisation positions (negative amount)</t>
  </si>
  <si>
    <t>36 (1) (k) (ii), 89 to 91, 243 (1) (b), 244 (1) (b), 258</t>
  </si>
  <si>
    <t>EU-20d</t>
  </si>
  <si>
    <t xml:space="preserve">     of which: free deliveries (negative amount)</t>
  </si>
  <si>
    <t>36 (1) (k) (ii), 379(3)</t>
  </si>
  <si>
    <t>Deferred tax assets arising from temporary differences (amount above 10% threshold, net of related tax liability where the conditions in Article 38 (3) are met) (negative amount)</t>
  </si>
  <si>
    <t>36 (1) (c), 38, 48 (1) (a)</t>
  </si>
  <si>
    <t>Amount exceeding the 17,65% threshold (negative amount)</t>
  </si>
  <si>
    <t>48 (1)</t>
  </si>
  <si>
    <t xml:space="preserve">     of which: direct, indirect and synthetic holdings by the institution of the CET1 instruments of financial sector entities where the institution has a significant investment in those entities</t>
  </si>
  <si>
    <t>36 (1) (i), 48 (1) (b)</t>
  </si>
  <si>
    <t xml:space="preserve">     of which: deferred tax assets arising from temporary differences</t>
  </si>
  <si>
    <t>EU-25a</t>
  </si>
  <si>
    <t>Losses for the current financial year (negative amount)</t>
  </si>
  <si>
    <t>36 (1) (a)</t>
  </si>
  <si>
    <t>EU-25b</t>
  </si>
  <si>
    <t>Foreseeable tax charges relating to CET1 items except where the institution suitably adjusts the amount of CET1 items insofar as such tax charges reduce the amount up to which those items may be used to cover risks or losses (negative amount)</t>
  </si>
  <si>
    <t>36 (1) (l)</t>
  </si>
  <si>
    <t>Qualifying AT1 deductions that exceed the AT1 items of the institution (negative amount)</t>
  </si>
  <si>
    <t>36 (1) (j)</t>
  </si>
  <si>
    <t>27a</t>
  </si>
  <si>
    <r>
      <t xml:space="preserve">Other regulatory adjusments </t>
    </r>
    <r>
      <rPr>
        <i/>
        <sz val="10"/>
        <rFont val="SEB SansSerif"/>
        <charset val="186"/>
      </rPr>
      <t>(including IFRS 9 transitional adjustments when relevant)</t>
    </r>
  </si>
  <si>
    <t>Total regulatory adjustments to Common Equity Tier 1 (CET1)</t>
  </si>
  <si>
    <t xml:space="preserve">Common Equity Tier 1 (CET1) capital </t>
  </si>
  <si>
    <t>Additional Tier 1 (AT1) capital: instruments</t>
  </si>
  <si>
    <t>51, 52</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</si>
  <si>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</si>
  <si>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</si>
  <si>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</si>
  <si>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486 (3)</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</si>
  <si>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</si>
  <si>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</si>
  <si>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</si>
  <si>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</si>
  <si>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</si>
  <si>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85, 86</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</si>
  <si>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</si>
  <si>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</si>
  <si>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</si>
  <si>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</si>
  <si>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</si>
  <si>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</si>
  <si>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</si>
  <si>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of the AT1 instruments of financial sector entities where the institution does not have a significant investment in those entities (amount above 10% threshold and net of eligible short positions) (negative amount)</t>
  </si>
  <si>
    <t>56 (c), 59, 60, 79</t>
  </si>
  <si>
    <t>Direct, indirect and synthetic holdings by the institution of the AT1 instruments of financial sector entities where the institution has a significant investment in those entities (net of eligible short positions) (negative amount)</t>
  </si>
  <si>
    <t>56 (d), 59, 79</t>
  </si>
  <si>
    <t>Qualifying T2 deductions that exceed the T2 items of the institution (negative amount)</t>
  </si>
  <si>
    <t>56 (e)</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</si>
  <si>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</si>
  <si>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</si>
  <si>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</si>
  <si>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</si>
  <si>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</si>
  <si>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</si>
  <si>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</si>
  <si>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62, 63</t>
  </si>
  <si>
    <t>Amount of qualifying  items referred to in Article 484 (5) and the related share premium accounts subject to phase out from T2 as described in Article 486 (4) CRR</t>
  </si>
  <si>
    <t>486 (4)</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</si>
  <si>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</si>
  <si>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</si>
  <si>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</si>
  <si>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</si>
  <si>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</si>
  <si>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87, 88</t>
  </si>
  <si>
    <t xml:space="preserve">   of which: instruments issued by subsidiaries subject to phase out</t>
  </si>
  <si>
    <t>Credit risk adjustments</t>
  </si>
  <si>
    <t xml:space="preserve">62 (c) (d) </t>
  </si>
  <si>
    <t>Tier 2 (T2) capital before regulatory adjustments</t>
  </si>
  <si>
    <t>Tier 2 (T2) capital: regulatory adjustments </t>
  </si>
  <si>
    <t>Direct and indirect holdings by an institution of own T2 instruments and subordinated loans (negative amount)</t>
  </si>
  <si>
    <t>63 (b) (i), 66 (a), 67</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</si>
  <si>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</si>
  <si>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66 (b), 68</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</si>
  <si>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</si>
  <si>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66 (c), 69, 70, 79</t>
  </si>
  <si>
    <t>54a</t>
  </si>
  <si>
    <t>Empty set in the EU</t>
  </si>
  <si>
    <t>Direct and indirect holdings by the institution of the T2 instruments and subordinated loans of financial sector entities where the institution has a significant investment in those entities (net of eligible short positions) (negative amount)</t>
  </si>
  <si>
    <t xml:space="preserve">66 (d), 69, 79, 477 (4) </t>
  </si>
  <si>
    <t>EU-56a </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</si>
  <si>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</si>
  <si>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</si>
  <si>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</si>
  <si>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</si>
  <si>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</si>
  <si>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</si>
  <si>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</si>
  <si>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</si>
  <si>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</si>
  <si>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92 (2) (a)</t>
  </si>
  <si>
    <t>Tier 1</t>
  </si>
  <si>
    <t>92 (2) (b)</t>
  </si>
  <si>
    <t>Total capital</t>
  </si>
  <si>
    <t xml:space="preserve">92 (2) (c) </t>
  </si>
  <si>
    <t>Institution CET1 overall capital requirements</t>
  </si>
  <si>
    <t>CRD 128, 129, 130, 131, 133</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</si>
  <si>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</si>
  <si>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</si>
  <si>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</si>
  <si>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</si>
  <si>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</si>
  <si>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</si>
  <si>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</si>
  <si>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</si>
  <si>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CRD 128</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</si>
  <si>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</si>
  <si>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</si>
  <si>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36 (1) (h), 45, 46, 56 (c), 59, 60, 66 (c), 69, 70</t>
  </si>
  <si>
    <t xml:space="preserve">Direct and indirect holdings by the institution of the CET1 instruments of financial sector entities where the institution has a significant investment in those entities (amount below 17.65% thresholds and net of eligible short positions) </t>
  </si>
  <si>
    <t>36 (1) (i), 45, 48</t>
  </si>
  <si>
    <t>Deferred tax assets arising from temporary differences (amount below 17.65%  threshold, net of related tax liability where the conditions in Article 38 (3) are met)</t>
  </si>
  <si>
    <t>36 (1) (c), 38, 48</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</si>
  <si>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</si>
  <si>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</si>
  <si>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</si>
  <si>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</si>
  <si>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</si>
  <si>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</si>
  <si>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</si>
  <si>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</si>
  <si>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</si>
  <si>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</si>
  <si>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</si>
  <si>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</si>
  <si>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</si>
  <si>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</si>
  <si>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</si>
  <si>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SEB's Common Equity Tier 1 capital ratio decreased to 18.6% (19.7). The change was mainly attributable to a higher total risk exposure amount.</t>
  </si>
  <si>
    <t>Balance sheet as in published financial statements</t>
  </si>
  <si>
    <t>Under regulatory scope of consolidation</t>
  </si>
  <si>
    <t>Reference</t>
  </si>
  <si>
    <t>As at period end</t>
  </si>
  <si>
    <r>
      <t xml:space="preserve">Assets - </t>
    </r>
    <r>
      <rPr>
        <i/>
        <sz val="10"/>
        <color rgb="FF000000"/>
        <rFont val="SEB SansSerif"/>
        <charset val="186"/>
      </rPr>
      <t>Breakdown by asset clases according to the balance sheet in the published financial statements</t>
    </r>
  </si>
  <si>
    <t>Cash and cash balances at central banks</t>
  </si>
  <si>
    <t>Loans to central banks</t>
  </si>
  <si>
    <t>Loans to credit institutions</t>
  </si>
  <si>
    <t>Loans to the public</t>
  </si>
  <si>
    <t>…..of which holdings of Tier 2 instruments in financial entities</t>
  </si>
  <si>
    <t>Equity instruments</t>
  </si>
  <si>
    <t>Financial assets for which the customers bear the investment risk</t>
  </si>
  <si>
    <t>Derivatives</t>
  </si>
  <si>
    <t>Other assets</t>
  </si>
  <si>
    <t>.....of which intangible assets</t>
  </si>
  <si>
    <t>…..of which defined benefit pension fund assets</t>
  </si>
  <si>
    <t>…..of which deferred tax assets that rely on future profitability</t>
  </si>
  <si>
    <t>Total assets</t>
  </si>
  <si>
    <r>
      <t>Liabilities</t>
    </r>
    <r>
      <rPr>
        <i/>
        <sz val="10"/>
        <color rgb="FF000000"/>
        <rFont val="SEB SansSerif"/>
        <charset val="186"/>
      </rPr>
      <t xml:space="preserve"> - Breakdown by liability clases according to the balance sheet in the published financial statements</t>
    </r>
  </si>
  <si>
    <t>Deposits from central banks and credit institutions</t>
  </si>
  <si>
    <t>Deposits and borrowings from the public</t>
  </si>
  <si>
    <t>Financial liabilities for which the customers bear the investment risk</t>
  </si>
  <si>
    <t>Liabilities to policyholders</t>
  </si>
  <si>
    <t>Debt securities issued</t>
  </si>
  <si>
    <t>Short positions</t>
  </si>
  <si>
    <t>Other financial liabilities</t>
  </si>
  <si>
    <t>Other liabilities</t>
  </si>
  <si>
    <t>…..of which Additional Tier 1 instruments</t>
  </si>
  <si>
    <t>…..of which Tier 2 instruments</t>
  </si>
  <si>
    <t>Total liabilities</t>
  </si>
  <si>
    <t>Shareholders' Equity</t>
  </si>
  <si>
    <t>Total shareholders' equity</t>
  </si>
  <si>
    <t>Total liabilities and shareholders' equity</t>
  </si>
  <si>
    <r>
      <rPr>
        <sz val="10"/>
        <color rgb="FF000000"/>
        <rFont val="SEB SansSerif"/>
      </rPr>
      <t>The difference between the balance sheet as in published financial statements and the balance sheet under regulatory scope of consolidation is that insurance operations are excluded in the latter.</t>
    </r>
  </si>
  <si>
    <t>Minimum requirement for own funds and eligible liabilities (MREL)</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</si>
  <si>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</si>
  <si>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</si>
  <si>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</si>
  <si>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</si>
  <si>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</si>
  <si>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</si>
  <si>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</si>
  <si>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</si>
  <si>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</si>
  <si>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General credit exposures</t>
  </si>
  <si>
    <t>Relevant credit exposures – Market risk</t>
  </si>
  <si>
    <t xml:space="preserve">Securitisation exposures </t>
  </si>
  <si>
    <t>Own fund requirements</t>
  </si>
  <si>
    <t>Exposure value under the standardised approach</t>
  </si>
  <si>
    <t>Exposure value under the IRB approach</t>
  </si>
  <si>
    <t>Sum of long and short positions of trading book exposures for SA</t>
  </si>
  <si>
    <t>Value of trading book exposures for internal models</t>
  </si>
  <si>
    <t>Exposure value for non-trading book</t>
  </si>
  <si>
    <t>Total exposure value</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</si>
  <si>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</si>
  <si>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</si>
  <si>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</si>
  <si>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</si>
  <si>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</si>
  <si>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Breakdown by country:</t>
  </si>
  <si>
    <t>The main country of residence affecting the buffer rate is Sweden where the buffer rate is 0 per cent. On 29 September 2021, the Swedish FSA decided to raise the countercyclical buffer rate from 0 per cent to 1.0 per cent applicable as of 29 September 2022. On 21 June 2022, the Swedish FSA decided to raise the countercyclical buffer rate to 2.0 per cent applicable as of 22 June 2023. During 2021, other Nordic as well as Baltic competent authorities also have decided to raise the countercyclical buffer rate with effect in 2022.</t>
  </si>
  <si>
    <t>Jun 30, 2022
SEK m</t>
  </si>
  <si>
    <t>Institution specific countercyclical capital buffer rate</t>
  </si>
  <si>
    <t>Institution specific countercyclical capital buffer requirement</t>
  </si>
  <si>
    <t>Dec 31, 2021
SEK m</t>
  </si>
  <si>
    <t>The institution-specific countercyclical buffer rate slightly increased to 0.10 per cent as of 30 June 2022 compared to 0.07% as of 31 Dec 2021.</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</si>
  <si>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</si>
  <si>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</si>
  <si>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</si>
  <si>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</si>
  <si>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</si>
  <si>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</si>
  <si>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</si>
  <si>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</si>
  <si>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</si>
  <si>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</si>
  <si>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</si>
  <si>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</si>
  <si>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</si>
  <si>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</si>
  <si>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</si>
  <si>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</si>
  <si>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</si>
  <si>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SEB's leverage exposure measure increased to SEK 4,003bn in June, due to total assets in the balance sheet.</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</si>
  <si>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</si>
  <si>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</si>
  <si>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</si>
  <si>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</si>
  <si>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</si>
  <si>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</si>
  <si>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</si>
  <si>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</si>
  <si>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</si>
  <si>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</si>
  <si>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</si>
  <si>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</si>
  <si>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</si>
  <si>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</si>
  <si>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</si>
  <si>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</si>
  <si>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</si>
  <si>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</si>
  <si>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</si>
  <si>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</si>
  <si>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</si>
  <si>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</si>
  <si>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</si>
  <si>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</si>
  <si>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</si>
  <si>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</si>
  <si>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</si>
  <si>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</si>
  <si>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</si>
  <si>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</si>
  <si>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</si>
  <si>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</si>
  <si>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</si>
  <si>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</si>
  <si>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</si>
  <si>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</si>
  <si>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</si>
  <si>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</si>
  <si>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</si>
  <si>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</si>
  <si>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</si>
  <si>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r>
      <t xml:space="preserve">Excluded exposures </t>
    </r>
    <r>
      <rPr>
        <b/>
        <strike/>
        <sz val="11"/>
        <color rgb="FFFF0000"/>
        <rFont val="Calibri"/>
        <family val="2"/>
        <scheme val="minor"/>
      </rPr>
      <t/>
    </r>
  </si>
  <si>
    <t>EU-22a</t>
  </si>
  <si>
    <t>(Exposures excluded from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</si>
  <si>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</si>
  <si>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</si>
  <si>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</si>
  <si>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</si>
  <si>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</si>
  <si>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</si>
  <si>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</si>
  <si>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</si>
  <si>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</si>
  <si>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</si>
  <si>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</si>
  <si>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</si>
  <si>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</si>
  <si>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</si>
  <si>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</si>
  <si>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</si>
  <si>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</si>
  <si>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</si>
  <si>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</si>
  <si>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</si>
  <si>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</si>
  <si>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Tier 1 capital</t>
  </si>
  <si>
    <t>ext</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</si>
  <si>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</si>
  <si>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</si>
  <si>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</si>
  <si>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</si>
  <si>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</si>
  <si>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</si>
  <si>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</si>
  <si>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</si>
  <si>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</si>
  <si>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</si>
  <si>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</si>
  <si>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</si>
  <si>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</si>
  <si>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</si>
  <si>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</si>
  <si>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</si>
  <si>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</si>
  <si>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</si>
  <si>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</si>
  <si>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</si>
  <si>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</si>
  <si>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SEB monitors and discloses its leverage ratio according to the requirements and SEB must meet a leverage ratio minimum requirement of 3% and on top of that a P2G of 0.45% of the leverage ratio exposure measure. The leverage ratio decreased to 4.3% in as of 30 June 2022 compared to 5.0% as of 31 Dec 2021, and the main driver is an increased leverage ratio exposure measure.</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</si>
  <si>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</si>
  <si>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</si>
  <si>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</si>
  <si>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</si>
  <si>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</si>
  <si>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</si>
  <si>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</si>
  <si>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</si>
  <si>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</si>
  <si>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</si>
  <si>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</si>
  <si>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</si>
  <si>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</si>
  <si>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</si>
  <si>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</si>
  <si>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</si>
  <si>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</si>
  <si>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</si>
  <si>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</si>
  <si>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</si>
  <si>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</si>
  <si>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Total on balance sheet exposures increased to SEK 3,360bn in June, mainly due to sovereign exposures in the banking book which increased by SEK 386bn.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</si>
</sst>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
    <numFmt numFmtId="165" formatCode="#,##0.000"/>
    <numFmt numFmtId="166" formatCode="#,###"/>
    <numFmt numFmtId="167" formatCode="0.00###"/>
    <numFmt numFmtId="168" formatCode="_-* #,##0.00\ _k_r_-;\-* #,##0.00\ _k_r_-;_-* &quot;-&quot;??\ _k_r_-;_-@_-"/>
    <numFmt numFmtId="169" formatCode="0.0000"/>
    <numFmt numFmtId="170" formatCode="#,##0.0\ _k_r"/>
    <numFmt numFmtId="171" formatCode="dd\ mmmm\ yyyy"/>
    <numFmt numFmtId="172" formatCode="_-* #,##0_-;\-* #,##0_-;_-* &quot;-&quot;??_-;_-@_-"/>
    <numFmt numFmtId="173" formatCode="[$-10409]#,##0.0000"/>
    <numFmt numFmtId="174" formatCode="_-* #,##0.0_-;\-* #,##0.0_-;_-* &quot;-&quot;??_-;_-@_-"/>
    <numFmt numFmtId="175" formatCode="0.0"/>
    <numFmt numFmtId="176" formatCode="0.00000"/>
    <numFmt numFmtId="177" formatCode="#,##0.0"/>
    <numFmt numFmtId="178" formatCode="[$-10409]#,##0.0"/>
    <numFmt numFmtId="179" formatCode="#,##0.00000"/>
    <numFmt numFmtId="180" formatCode="0.00_ ;[Red]\-0.00\ "/>
    <numFmt numFmtId="181" formatCode="0.0_ ;[Red]\-0.0\ "/>
    <numFmt numFmtId="182" formatCode="_-* #,##0.0\ _k_r_-;\-* #,##0.0\ _k_r_-;_-* &quot;-&quot;?\ _k_r_-;_-@_-"/>
  </numFmts>
  <fonts count="65">
    <font>
      <sz val="11"/>
      <color theme="1"/>
      <name val="Calibri"/>
      <family val="2"/>
      <scheme val="minor"/>
    </font>
    <font>
      <sz val="10"/>
      <name val="Arial"/>
      <family val="2"/>
      <charset val="186"/>
    </font>
    <font>
      <sz val="8"/>
      <name val="Calibri"/>
      <family val="2"/>
      <scheme val="minor"/>
    </font>
    <font>
      <u/>
      <sz val="11"/>
      <color theme="10"/>
      <name val="Calibri"/>
      <family val="2"/>
      <scheme val="minor"/>
    </font>
    <font>
      <sz val="11"/>
      <color theme="1"/>
      <name val="Calibri"/>
      <family val="2"/>
      <scheme val="minor"/>
    </font>
    <font>
      <sz val="10"/>
      <name val="Arial"/>
      <family val="2"/>
    </font>
    <font>
      <strike/>
      <sz val="10"/>
      <name val="Arial"/>
      <family val="2"/>
    </font>
    <font>
      <sz val="11"/>
      <color theme="1"/>
      <name val="Calibri"/>
      <family val="2"/>
      <charset val="238"/>
      <scheme val="minor"/>
    </font>
    <font>
      <b/>
      <strike/>
      <sz val="11"/>
      <color rgb="FFFF0000"/>
      <name val="Calibri"/>
      <family val="2"/>
      <scheme val="minor"/>
    </font>
    <font>
      <sz val="10"/>
      <color theme="1"/>
      <name val="SEB SansSerif"/>
      <charset val="186"/>
    </font>
    <font>
      <sz val="10"/>
      <name val="SEB SansSerif"/>
      <charset val="186"/>
    </font>
    <font>
      <sz val="10"/>
      <color rgb="FFFF0000"/>
      <name val="SEB SansSerif"/>
      <charset val="186"/>
    </font>
    <font>
      <b/>
      <sz val="10"/>
      <name val="SEB SansSerif"/>
      <charset val="186"/>
    </font>
    <font>
      <b/>
      <sz val="10"/>
      <color theme="1"/>
      <name val="SEB SansSerif"/>
      <charset val="186"/>
    </font>
    <font>
      <b/>
      <sz val="10"/>
      <color rgb="FFFF0000"/>
      <name val="SEB SansSerif"/>
      <charset val="186"/>
    </font>
    <font>
      <sz val="10"/>
      <color rgb="FF000000"/>
      <name val="SEB SansSerif"/>
      <charset val="186"/>
    </font>
    <font>
      <b/>
      <sz val="10"/>
      <color rgb="FF000000"/>
      <name val="SEB SansSerif"/>
      <charset val="186"/>
    </font>
    <font>
      <i/>
      <sz val="10"/>
      <color theme="1"/>
      <name val="SEB SansSerif"/>
      <charset val="186"/>
    </font>
    <font>
      <strike/>
      <sz val="10"/>
      <color rgb="FFFF0000"/>
      <name val="SEB SansSerif"/>
      <charset val="186"/>
    </font>
    <font>
      <i/>
      <sz val="10"/>
      <name val="SEB SansSerif"/>
      <charset val="186"/>
    </font>
    <font>
      <b/>
      <sz val="10"/>
      <color rgb="FF2F5773"/>
      <name val="SEB SansSerif"/>
      <charset val="186"/>
    </font>
    <font>
      <sz val="10"/>
      <color rgb="FF00B050"/>
      <name val="SEB SansSerif"/>
      <charset val="186"/>
    </font>
    <font>
      <u/>
      <sz val="10"/>
      <name val="SEB SansSerif"/>
      <charset val="186"/>
    </font>
    <font>
      <b/>
      <i/>
      <sz val="10"/>
      <name val="SEB SansSerif"/>
      <charset val="186"/>
    </font>
    <font>
      <i/>
      <sz val="10"/>
      <color rgb="FF000000"/>
      <name val="SEB SansSerif"/>
      <charset val="186"/>
    </font>
    <font>
      <b/>
      <strike/>
      <sz val="10"/>
      <name val="SEB SansSerif"/>
      <charset val="186"/>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sz val="8"/>
      <color rgb="FFFF0000"/>
      <name val="SEB SansSerif"/>
      <charset val="186"/>
    </font>
    <font>
      <sz val="10"/>
      <color theme="1"/>
      <name val="Calibri"/>
      <family val="2"/>
      <scheme val="minor"/>
    </font>
    <font>
      <sz val="10"/>
      <color rgb="FF0070FF"/>
      <name val="SEB SansSerif"/>
      <charset val="186"/>
    </font>
    <font>
      <sz val="10"/>
      <color indexed="8"/>
      <name val="Helvetica Neue"/>
    </font>
    <font>
      <sz val="10"/>
      <color rgb="FFFF0000"/>
      <name val="Calibri"/>
      <family val="2"/>
      <scheme val="minor"/>
    </font>
    <font>
      <b/>
      <sz val="11"/>
      <color theme="1"/>
      <name val="SEB SansSerif"/>
      <charset val="186"/>
    </font>
    <font>
      <vertAlign val="superscript"/>
      <sz val="10"/>
      <name val="SEB SansSerif"/>
      <charset val="186"/>
    </font>
    <font>
      <vertAlign val="superscript"/>
      <sz val="10"/>
      <color theme="1"/>
      <name val="SEB SansSerif"/>
      <charset val="186"/>
    </font>
    <font>
      <b/>
      <sz val="11"/>
      <color rgb="FF000000"/>
      <name val="Calibri"/>
      <family val="2"/>
      <scheme val="minor"/>
    </font>
    <font>
      <i/>
      <sz val="11"/>
      <color rgb="FFFF0000"/>
      <name val="Calibri"/>
      <family val="2"/>
      <scheme val="minor"/>
    </font>
    <font>
      <sz val="10"/>
      <color rgb="FF000000"/>
      <name val="Times New Roman"/>
      <family val="1"/>
    </font>
    <font>
      <sz val="10"/>
      <color theme="1"/>
      <name val="SEB SansSerif"/>
      <charset val="186"/>
    </font>
    <font>
      <b/>
      <sz val="11"/>
      <name val="SEB SansSerif"/>
      <charset val="186"/>
    </font>
    <font>
      <b/>
      <sz val="10"/>
      <color theme="1"/>
      <name val="SEB SansSerif"/>
      <charset val="186"/>
    </font>
    <font>
      <b/>
      <sz val="12"/>
      <name val="Arial"/>
      <family val="2"/>
    </font>
    <font>
      <b/>
      <sz val="10"/>
      <name val="Arial"/>
      <family val="2"/>
    </font>
    <font>
      <b/>
      <sz val="20"/>
      <name val="Arial"/>
      <family val="2"/>
    </font>
    <font>
      <u/>
      <sz val="10"/>
      <color indexed="12"/>
      <name val="Arial"/>
      <family val="2"/>
    </font>
    <font>
      <b/>
      <sz val="13"/>
      <color theme="9"/>
      <name val="Calibri"/>
      <family val="2"/>
      <scheme val="minor"/>
    </font>
    <font>
      <sz val="10"/>
      <color rgb="FF0070C0"/>
      <name val="SEB SansSerif"/>
      <charset val="186"/>
    </font>
    <font>
      <b/>
      <sz val="10"/>
      <color theme="1"/>
      <name val="Calibri"/>
      <family val="2"/>
      <scheme val="minor"/>
    </font>
    <font>
      <sz val="8"/>
      <name val="SEB SansSerif"/>
      <charset val="186"/>
    </font>
    <font>
      <sz val="10"/>
      <name val="SEB SansSerif"/>
      <charset val="186"/>
    </font>
    <font>
      <sz val="11"/>
      <color rgb="FF000000"/>
      <name val="Calibri"/>
      <family val="2"/>
      <scheme val="minor"/>
    </font>
    <font>
      <b/>
      <i/>
      <sz val="10"/>
      <color rgb="FF000000"/>
      <name val="SEB SansSerif"/>
      <charset val="186"/>
    </font>
    <font>
      <sz val="10"/>
      <color rgb="FF444444"/>
      <name val="SEB SansSerif"/>
    </font>
    <font>
      <sz val="10"/>
      <color theme="1"/>
      <name val="SEB SansSerif"/>
    </font>
    <font>
      <sz val="10"/>
      <name val="SEB SansSerif"/>
    </font>
    <font>
      <b/>
      <sz val="10"/>
      <name val="SEB SansSerif"/>
    </font>
    <font>
      <b/>
      <sz val="10"/>
      <color theme="1"/>
      <name val="SEB SansSerif"/>
    </font>
    <font>
      <b/>
      <i/>
      <sz val="10"/>
      <name val="SEB SansSerif"/>
    </font>
    <font>
      <sz val="10"/>
      <color rgb="FF000000"/>
      <name val="SEB SansSerif"/>
    </font>
  </fonts>
  <fills count="2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indexed="42"/>
        <bgColor indexed="64"/>
      </patternFill>
    </fill>
    <fill>
      <patternFill patternType="solid">
        <fgColor theme="0" tint="-0.499984740745262"/>
        <bgColor indexed="64"/>
      </patternFill>
    </fill>
    <fill>
      <patternFill patternType="solid">
        <fgColor rgb="FFBFBFBF"/>
        <bgColor indexed="64"/>
      </patternFill>
    </fill>
    <fill>
      <patternFill patternType="solid">
        <fgColor rgb="FFA6A6A6"/>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rgb="FFD3D3D3"/>
        <bgColor rgb="FFD3D3D3"/>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rgb="FFC0C0C0"/>
        <bgColor rgb="FFC0C0C0"/>
      </patternFill>
    </fill>
    <fill>
      <patternFill patternType="solid">
        <fgColor theme="0" tint="-0.249977111117893"/>
        <bgColor rgb="FFD3D3D3"/>
      </patternFill>
    </fill>
    <fill>
      <patternFill patternType="solid">
        <fgColor indexed="9"/>
        <bgColor indexed="64"/>
      </patternFill>
    </fill>
    <fill>
      <patternFill patternType="solid">
        <fgColor rgb="FFC0C0C0"/>
        <bgColor rgb="FF000000"/>
      </patternFill>
    </fill>
    <fill>
      <patternFill patternType="solid">
        <fgColor rgb="FFFF0000"/>
        <bgColor indexed="64"/>
      </patternFill>
    </fill>
    <fill>
      <patternFill patternType="solid">
        <fgColor theme="0" tint="-0.249977111117893"/>
        <bgColor rgb="FF000000"/>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style="medium">
        <color rgb="FF000000"/>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style="thin">
        <color indexed="64"/>
      </bottom>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top style="thin">
        <color indexed="64"/>
      </top>
      <bottom/>
      <diagonal/>
    </border>
    <border>
      <left/>
      <right/>
      <top style="thin">
        <color indexed="8"/>
      </top>
      <bottom/>
      <diagonal/>
    </border>
    <border>
      <left/>
      <right style="thin">
        <color rgb="FF000000"/>
      </right>
      <top style="thin">
        <color indexed="64"/>
      </top>
      <bottom style="thin">
        <color indexed="64"/>
      </bottom>
      <diagonal/>
    </border>
  </borders>
  <cellStyleXfs count="61">
    <xf numFmtId="0" fontId="0" fillId="0" borderId="0"/>
    <xf numFmtId="0" fontId="1" fillId="0" borderId="0"/>
    <xf numFmtId="0" fontId="3" fillId="0" borderId="0" applyNumberFormat="0" applyFill="0" applyBorder="0" applyAlignment="0" applyProtection="0"/>
    <xf numFmtId="9" fontId="4" fillId="0" borderId="0" applyFont="0" applyFill="0" applyBorder="0" applyAlignment="0" applyProtection="0"/>
    <xf numFmtId="0" fontId="5" fillId="0" borderId="0">
      <alignment vertical="center"/>
    </xf>
    <xf numFmtId="3" fontId="5" fillId="5" borderId="1" applyFont="0">
      <alignment horizontal="right" vertical="center"/>
      <protection locked="0"/>
    </xf>
    <xf numFmtId="0" fontId="5" fillId="0" borderId="0">
      <alignment vertical="center"/>
    </xf>
    <xf numFmtId="0" fontId="7" fillId="0" borderId="0"/>
    <xf numFmtId="0" fontId="27" fillId="0" borderId="0"/>
    <xf numFmtId="49" fontId="27" fillId="16" borderId="0">
      <alignment horizontal="left" vertical="top"/>
    </xf>
    <xf numFmtId="49" fontId="27" fillId="16" borderId="0">
      <alignment horizontal="center" vertical="center"/>
    </xf>
    <xf numFmtId="49" fontId="27" fillId="16" borderId="0">
      <alignment horizontal="left" vertical="top"/>
    </xf>
    <xf numFmtId="49" fontId="27" fillId="16" borderId="0">
      <alignment horizontal="center" vertical="center"/>
    </xf>
    <xf numFmtId="0" fontId="26" fillId="17" borderId="0"/>
    <xf numFmtId="166" fontId="26" fillId="18" borderId="0">
      <alignment horizontal="left"/>
    </xf>
    <xf numFmtId="49" fontId="28" fillId="16" borderId="0">
      <alignment horizontal="left" vertical="top" indent="1"/>
    </xf>
    <xf numFmtId="49" fontId="29" fillId="16" borderId="0">
      <alignment horizontal="left" vertical="top" indent="2"/>
    </xf>
    <xf numFmtId="49" fontId="26" fillId="0" borderId="0">
      <alignment horizontal="left"/>
    </xf>
    <xf numFmtId="166" fontId="30" fillId="19" borderId="0">
      <alignment horizontal="left"/>
    </xf>
    <xf numFmtId="166" fontId="30" fillId="0" borderId="0">
      <alignment horizontal="left"/>
    </xf>
    <xf numFmtId="167" fontId="30" fillId="19" borderId="0">
      <alignment horizontal="left"/>
    </xf>
    <xf numFmtId="167" fontId="30" fillId="18" borderId="0">
      <alignment horizontal="left"/>
    </xf>
    <xf numFmtId="49" fontId="31" fillId="16" borderId="0">
      <alignment horizontal="left" vertical="top"/>
    </xf>
    <xf numFmtId="0" fontId="32" fillId="0" borderId="0"/>
    <xf numFmtId="0" fontId="5" fillId="0" borderId="0"/>
    <xf numFmtId="0" fontId="4" fillId="0" borderId="0"/>
    <xf numFmtId="43" fontId="4" fillId="0" borderId="0" applyFont="0" applyFill="0" applyBorder="0" applyAlignment="0" applyProtection="0"/>
    <xf numFmtId="0" fontId="1" fillId="0" borderId="0"/>
    <xf numFmtId="0" fontId="34" fillId="0" borderId="0"/>
    <xf numFmtId="0" fontId="1" fillId="0" borderId="0"/>
    <xf numFmtId="9" fontId="5"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36" fillId="0" borderId="0" applyNumberFormat="0" applyFill="0" applyBorder="0" applyProtection="0">
      <alignment vertical="top" wrapText="1"/>
    </xf>
    <xf numFmtId="0" fontId="4" fillId="0" borderId="0"/>
    <xf numFmtId="0" fontId="5" fillId="0" borderId="0"/>
    <xf numFmtId="0" fontId="5" fillId="0" borderId="0"/>
    <xf numFmtId="0" fontId="5" fillId="0" borderId="0"/>
    <xf numFmtId="9"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9" fontId="1" fillId="0" borderId="0" applyFont="0" applyFill="0" applyBorder="0" applyAlignment="0" applyProtection="0"/>
    <xf numFmtId="0" fontId="43" fillId="0" borderId="0"/>
    <xf numFmtId="0" fontId="34" fillId="0" borderId="0"/>
    <xf numFmtId="0" fontId="32" fillId="0" borderId="0"/>
    <xf numFmtId="168" fontId="5" fillId="0" borderId="0" applyFont="0" applyFill="0" applyBorder="0" applyAlignment="0" applyProtection="0"/>
    <xf numFmtId="0" fontId="5" fillId="0" borderId="0">
      <alignment vertical="center"/>
    </xf>
    <xf numFmtId="0" fontId="47" fillId="0" borderId="0" applyNumberFormat="0" applyFill="0" applyBorder="0" applyAlignment="0" applyProtection="0"/>
    <xf numFmtId="0" fontId="5" fillId="0" borderId="0">
      <alignment vertical="center"/>
    </xf>
    <xf numFmtId="0" fontId="48" fillId="23" borderId="14" applyFont="0" applyBorder="0">
      <alignment horizontal="center" wrapText="1"/>
    </xf>
    <xf numFmtId="3" fontId="5" fillId="5" borderId="1" applyFont="0">
      <alignment horizontal="right" vertical="center"/>
      <protection locked="0"/>
    </xf>
    <xf numFmtId="0" fontId="49" fillId="23" borderId="24" applyNumberFormat="0" applyFill="0" applyBorder="0" applyAlignment="0" applyProtection="0">
      <alignment horizontal="left"/>
    </xf>
    <xf numFmtId="0" fontId="50" fillId="0" borderId="0" applyNumberFormat="0" applyFill="0" applyBorder="0" applyAlignment="0" applyProtection="0">
      <alignment vertical="top"/>
      <protection locked="0"/>
    </xf>
    <xf numFmtId="0" fontId="51" fillId="0" borderId="51" applyNumberFormat="0" applyFill="0" applyAlignment="0" applyProtection="0"/>
    <xf numFmtId="0" fontId="4" fillId="0" borderId="0"/>
    <xf numFmtId="9" fontId="4" fillId="0" borderId="0" applyFont="0" applyFill="0" applyBorder="0" applyAlignment="0" applyProtection="0"/>
    <xf numFmtId="0" fontId="48" fillId="23" borderId="53" applyFont="0" applyBorder="0">
      <alignment horizontal="center" wrapText="1"/>
    </xf>
    <xf numFmtId="3" fontId="5" fillId="5" borderId="52" applyFont="0">
      <alignment horizontal="right" vertical="center"/>
      <protection locked="0"/>
    </xf>
    <xf numFmtId="0" fontId="5" fillId="0" borderId="0"/>
    <xf numFmtId="0" fontId="4" fillId="0" borderId="0"/>
  </cellStyleXfs>
  <cellXfs count="1001">
    <xf numFmtId="0" fontId="0" fillId="0" borderId="0" xfId="0"/>
    <xf numFmtId="0" fontId="9" fillId="0" borderId="0" xfId="0" applyFont="1"/>
    <xf numFmtId="0" fontId="11" fillId="0" borderId="0" xfId="0" applyFont="1"/>
    <xf numFmtId="0" fontId="9" fillId="0" borderId="0" xfId="0" applyFont="1" applyAlignment="1">
      <alignment horizontal="center"/>
    </xf>
    <xf numFmtId="0" fontId="13" fillId="0" borderId="0" xfId="0" applyFont="1"/>
    <xf numFmtId="0" fontId="9" fillId="0" borderId="0" xfId="0" applyFont="1" applyAlignment="1">
      <alignment wrapText="1"/>
    </xf>
    <xf numFmtId="0" fontId="12" fillId="0" borderId="0" xfId="0" applyFont="1" applyAlignment="1">
      <alignment vertical="center" wrapText="1"/>
    </xf>
    <xf numFmtId="0" fontId="9" fillId="0" borderId="0" xfId="0" applyFont="1" applyAlignment="1">
      <alignment vertical="center"/>
    </xf>
    <xf numFmtId="0" fontId="13" fillId="0" borderId="0" xfId="0" applyFont="1" applyAlignment="1">
      <alignment wrapText="1"/>
    </xf>
    <xf numFmtId="0" fontId="10" fillId="0" borderId="0" xfId="0" applyFont="1"/>
    <xf numFmtId="0" fontId="12" fillId="0" borderId="0" xfId="0" applyFont="1" applyAlignment="1">
      <alignment vertical="center"/>
    </xf>
    <xf numFmtId="0" fontId="2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0" fillId="14" borderId="12" xfId="0" applyFont="1" applyFill="1" applyBorder="1" applyAlignment="1">
      <alignment vertical="center" wrapText="1"/>
    </xf>
    <xf numFmtId="0" fontId="19" fillId="0" borderId="12" xfId="0" applyFont="1" applyBorder="1" applyAlignment="1">
      <alignment horizontal="left" vertical="center" wrapText="1" indent="2"/>
    </xf>
    <xf numFmtId="0" fontId="19" fillId="0" borderId="2" xfId="0" applyFont="1" applyBorder="1" applyAlignment="1">
      <alignment horizontal="left" vertical="center" wrapText="1" indent="2"/>
    </xf>
    <xf numFmtId="0" fontId="12" fillId="0" borderId="12" xfId="0" applyFont="1" applyBorder="1" applyAlignment="1">
      <alignment vertical="center" wrapText="1"/>
    </xf>
    <xf numFmtId="0" fontId="12" fillId="0" borderId="0" xfId="0" applyFont="1"/>
    <xf numFmtId="0" fontId="19" fillId="0" borderId="12" xfId="0" applyFont="1" applyBorder="1" applyAlignment="1">
      <alignment horizontal="left" vertical="center" wrapText="1" indent="4"/>
    </xf>
    <xf numFmtId="0" fontId="12" fillId="0" borderId="6" xfId="0" applyFont="1" applyBorder="1" applyAlignment="1">
      <alignment vertical="center" wrapText="1"/>
    </xf>
    <xf numFmtId="0" fontId="10" fillId="0" borderId="22" xfId="0" applyFont="1" applyBorder="1" applyAlignment="1">
      <alignment vertical="center"/>
    </xf>
    <xf numFmtId="0" fontId="16" fillId="0" borderId="0" xfId="7" applyFont="1" applyAlignment="1">
      <alignment vertical="center"/>
    </xf>
    <xf numFmtId="0" fontId="9" fillId="0" borderId="0" xfId="7" applyFont="1"/>
    <xf numFmtId="0" fontId="12" fillId="0" borderId="0" xfId="7" applyFont="1"/>
    <xf numFmtId="0" fontId="10" fillId="0" borderId="0" xfId="7" applyFont="1" applyAlignment="1">
      <alignment horizontal="center"/>
    </xf>
    <xf numFmtId="0" fontId="10" fillId="0" borderId="0" xfId="7" applyFont="1"/>
    <xf numFmtId="0" fontId="10" fillId="0" borderId="0" xfId="7" applyFont="1" applyAlignment="1">
      <alignment vertical="center"/>
    </xf>
    <xf numFmtId="0" fontId="10" fillId="0" borderId="0" xfId="0" applyFont="1" applyAlignment="1">
      <alignment horizontal="center"/>
    </xf>
    <xf numFmtId="0" fontId="9" fillId="0" borderId="0" xfId="7" applyFont="1" applyAlignment="1">
      <alignment vertical="center"/>
    </xf>
    <xf numFmtId="0" fontId="14" fillId="0" borderId="0" xfId="7"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horizontal="center" vertical="center"/>
    </xf>
    <xf numFmtId="0" fontId="10" fillId="0" borderId="15" xfId="0" applyFont="1" applyBorder="1" applyAlignment="1">
      <alignment vertical="center"/>
    </xf>
    <xf numFmtId="0" fontId="9" fillId="0" borderId="0" xfId="0" applyFont="1" applyAlignment="1">
      <alignment horizontal="center" vertical="center" wrapText="1"/>
    </xf>
    <xf numFmtId="0" fontId="10" fillId="0" borderId="0" xfId="0" applyFont="1" applyAlignment="1">
      <alignment wrapText="1"/>
    </xf>
    <xf numFmtId="0" fontId="9" fillId="9" borderId="0" xfId="0" applyFont="1" applyFill="1"/>
    <xf numFmtId="0" fontId="15" fillId="0" borderId="0" xfId="0" applyFont="1" applyAlignment="1">
      <alignment vertical="center"/>
    </xf>
    <xf numFmtId="0" fontId="14" fillId="0" borderId="0" xfId="0" applyFont="1"/>
    <xf numFmtId="0" fontId="12" fillId="0" borderId="0" xfId="6" applyFont="1">
      <alignment vertical="center"/>
    </xf>
    <xf numFmtId="0" fontId="10" fillId="0" borderId="4" xfId="0" applyFont="1" applyBorder="1" applyAlignment="1">
      <alignment horizontal="center" vertical="center" wrapText="1"/>
    </xf>
    <xf numFmtId="0" fontId="10" fillId="0" borderId="4" xfId="0" applyFont="1" applyBorder="1" applyAlignment="1">
      <alignment horizontal="justify" vertical="center" wrapText="1"/>
    </xf>
    <xf numFmtId="3" fontId="9" fillId="0" borderId="0" xfId="0" applyNumberFormat="1" applyFont="1"/>
    <xf numFmtId="0" fontId="10" fillId="0" borderId="0" xfId="0" applyFont="1" applyAlignment="1">
      <alignment vertical="center" wrapText="1"/>
    </xf>
    <xf numFmtId="0" fontId="12" fillId="0" borderId="0" xfId="1" applyFont="1"/>
    <xf numFmtId="3" fontId="10" fillId="0" borderId="0" xfId="1" applyNumberFormat="1" applyFont="1"/>
    <xf numFmtId="0" fontId="10" fillId="0" borderId="0" xfId="7" applyFont="1" applyAlignment="1">
      <alignment horizontal="center" vertical="center"/>
    </xf>
    <xf numFmtId="0" fontId="13" fillId="0" borderId="0" xfId="25" applyFont="1"/>
    <xf numFmtId="0" fontId="9" fillId="0" borderId="0" xfId="25" applyFont="1"/>
    <xf numFmtId="0" fontId="9" fillId="0" borderId="0" xfId="25" applyFont="1" applyAlignment="1">
      <alignment vertical="center" wrapText="1"/>
    </xf>
    <xf numFmtId="0" fontId="9" fillId="0" borderId="0" xfId="25" applyFont="1" applyAlignment="1">
      <alignment horizontal="center" vertical="center" wrapText="1"/>
    </xf>
    <xf numFmtId="0" fontId="11" fillId="0" borderId="0" xfId="25" applyFont="1"/>
    <xf numFmtId="3" fontId="10" fillId="0" borderId="0" xfId="0" applyNumberFormat="1" applyFont="1"/>
    <xf numFmtId="3" fontId="12" fillId="0" borderId="0" xfId="0" applyNumberFormat="1" applyFont="1"/>
    <xf numFmtId="0" fontId="23" fillId="0" borderId="0" xfId="0" applyFont="1" applyAlignment="1">
      <alignment horizontal="center" vertical="center"/>
    </xf>
    <xf numFmtId="0" fontId="23" fillId="0" borderId="0" xfId="0" applyFont="1" applyAlignment="1">
      <alignment wrapText="1"/>
    </xf>
    <xf numFmtId="3" fontId="9" fillId="7" borderId="0" xfId="0" applyNumberFormat="1" applyFont="1" applyFill="1" applyAlignment="1">
      <alignment vertical="center" wrapText="1"/>
    </xf>
    <xf numFmtId="0" fontId="19" fillId="0" borderId="0" xfId="0" applyFont="1" applyAlignment="1">
      <alignment vertical="center" wrapText="1"/>
    </xf>
    <xf numFmtId="3" fontId="9" fillId="0" borderId="0" xfId="0" applyNumberFormat="1" applyFont="1" applyAlignment="1">
      <alignment vertical="center" wrapText="1"/>
    </xf>
    <xf numFmtId="3" fontId="10" fillId="0" borderId="0" xfId="0" applyNumberFormat="1" applyFont="1" applyAlignment="1">
      <alignment horizontal="center" vertical="center" wrapText="1"/>
    </xf>
    <xf numFmtId="3" fontId="13" fillId="0" borderId="0" xfId="0" applyNumberFormat="1" applyFont="1" applyAlignment="1">
      <alignment vertical="center" wrapText="1"/>
    </xf>
    <xf numFmtId="49" fontId="12" fillId="0" borderId="0" xfId="0" applyNumberFormat="1" applyFont="1"/>
    <xf numFmtId="0" fontId="12" fillId="0" borderId="0" xfId="25" applyFont="1"/>
    <xf numFmtId="0" fontId="9" fillId="0" borderId="0" xfId="0" applyFont="1" applyAlignment="1">
      <alignment horizontal="right" vertical="center" wrapText="1"/>
    </xf>
    <xf numFmtId="9" fontId="13" fillId="20" borderId="16" xfId="27" applyNumberFormat="1" applyFont="1" applyFill="1" applyBorder="1" applyAlignment="1">
      <alignment horizontal="center" vertical="center" wrapText="1"/>
    </xf>
    <xf numFmtId="0" fontId="13" fillId="20" borderId="16" xfId="27" applyFont="1" applyFill="1" applyBorder="1" applyAlignment="1">
      <alignment horizontal="center" vertical="center" wrapText="1"/>
    </xf>
    <xf numFmtId="0" fontId="13" fillId="0" borderId="0" xfId="1" applyFont="1" applyAlignment="1">
      <alignment horizontal="left"/>
    </xf>
    <xf numFmtId="0" fontId="9" fillId="0" borderId="0" xfId="27" applyFont="1"/>
    <xf numFmtId="0" fontId="10" fillId="0" borderId="0" xfId="27" applyFont="1"/>
    <xf numFmtId="0" fontId="12" fillId="0" borderId="0" xfId="27" applyFont="1"/>
    <xf numFmtId="0" fontId="13" fillId="0" borderId="0" xfId="27" applyFont="1"/>
    <xf numFmtId="0" fontId="33" fillId="0" borderId="0" xfId="27" applyFont="1"/>
    <xf numFmtId="0" fontId="9" fillId="0" borderId="16" xfId="27" applyFont="1" applyBorder="1"/>
    <xf numFmtId="0" fontId="9" fillId="0" borderId="0" xfId="1" applyFont="1" applyAlignment="1">
      <alignment horizontal="center" vertical="center"/>
    </xf>
    <xf numFmtId="0" fontId="9" fillId="0" borderId="0" xfId="27" applyFont="1" applyAlignment="1">
      <alignment wrapText="1"/>
    </xf>
    <xf numFmtId="3" fontId="10" fillId="0" borderId="0" xfId="24" applyNumberFormat="1" applyFont="1" applyAlignment="1">
      <alignment wrapText="1"/>
    </xf>
    <xf numFmtId="0" fontId="10" fillId="0" borderId="0" xfId="27" applyFont="1" applyAlignment="1">
      <alignment wrapText="1"/>
    </xf>
    <xf numFmtId="0" fontId="12" fillId="0" borderId="0" xfId="1" applyFont="1" applyAlignment="1">
      <alignment horizontal="center" vertical="center"/>
    </xf>
    <xf numFmtId="0" fontId="12" fillId="0" borderId="0" xfId="27" applyFont="1" applyAlignment="1">
      <alignment vertical="center" wrapText="1"/>
    </xf>
    <xf numFmtId="0" fontId="35" fillId="0" borderId="0" xfId="27" applyFont="1"/>
    <xf numFmtId="3" fontId="13" fillId="0" borderId="0" xfId="24" applyNumberFormat="1" applyFont="1" applyAlignment="1">
      <alignment wrapText="1"/>
    </xf>
    <xf numFmtId="0" fontId="9" fillId="0" borderId="0" xfId="27" applyFont="1" applyAlignment="1">
      <alignment horizontal="center"/>
    </xf>
    <xf numFmtId="0" fontId="11" fillId="0" borderId="0" xfId="1" applyFont="1"/>
    <xf numFmtId="0" fontId="12" fillId="0" borderId="0" xfId="1" applyFont="1" applyAlignment="1">
      <alignment horizontal="left"/>
    </xf>
    <xf numFmtId="3" fontId="10" fillId="0" borderId="16" xfId="1" applyNumberFormat="1" applyFont="1" applyBorder="1" applyAlignment="1">
      <alignment horizontal="center" vertical="center"/>
    </xf>
    <xf numFmtId="0" fontId="9" fillId="0" borderId="16" xfId="1" applyFont="1" applyBorder="1" applyAlignment="1">
      <alignment horizontal="center" vertical="center"/>
    </xf>
    <xf numFmtId="3" fontId="9" fillId="0" borderId="0" xfId="28" applyNumberFormat="1" applyFont="1" applyAlignment="1">
      <alignment wrapText="1"/>
    </xf>
    <xf numFmtId="3" fontId="16" fillId="0" borderId="0" xfId="0" applyNumberFormat="1" applyFont="1" applyAlignment="1">
      <alignment horizontal="center" vertical="top" wrapText="1" readingOrder="1"/>
    </xf>
    <xf numFmtId="3" fontId="16" fillId="0" borderId="0" xfId="0" applyNumberFormat="1" applyFont="1" applyAlignment="1">
      <alignment vertical="top" wrapText="1" readingOrder="1"/>
    </xf>
    <xf numFmtId="3" fontId="15" fillId="0" borderId="0" xfId="0" applyNumberFormat="1" applyFont="1" applyAlignment="1">
      <alignment horizontal="center" vertical="top" wrapText="1" readingOrder="1"/>
    </xf>
    <xf numFmtId="3" fontId="15" fillId="0" borderId="0" xfId="0" applyNumberFormat="1" applyFont="1" applyAlignment="1">
      <alignment vertical="top" wrapText="1" readingOrder="1"/>
    </xf>
    <xf numFmtId="3" fontId="9" fillId="0" borderId="0" xfId="28" applyNumberFormat="1" applyFont="1"/>
    <xf numFmtId="3" fontId="21" fillId="0" borderId="0" xfId="28" applyNumberFormat="1" applyFont="1"/>
    <xf numFmtId="3" fontId="11" fillId="0" borderId="0" xfId="28" applyNumberFormat="1" applyFont="1"/>
    <xf numFmtId="3" fontId="15" fillId="15" borderId="0" xfId="0" applyNumberFormat="1" applyFont="1" applyFill="1" applyAlignment="1">
      <alignment wrapText="1" readingOrder="1"/>
    </xf>
    <xf numFmtId="169" fontId="9" fillId="0" borderId="0" xfId="0" applyNumberFormat="1" applyFont="1" applyAlignment="1">
      <alignment wrapText="1"/>
    </xf>
    <xf numFmtId="0" fontId="9" fillId="0" borderId="0" xfId="1" applyFont="1"/>
    <xf numFmtId="0" fontId="13" fillId="20" borderId="16" xfId="1" applyFont="1" applyFill="1" applyBorder="1" applyAlignment="1">
      <alignment horizontal="center" vertical="center" wrapText="1"/>
    </xf>
    <xf numFmtId="3" fontId="9" fillId="0" borderId="0" xfId="1" applyNumberFormat="1" applyFont="1" applyAlignment="1">
      <alignment vertical="top" wrapText="1"/>
    </xf>
    <xf numFmtId="170" fontId="10" fillId="0" borderId="0" xfId="1" applyNumberFormat="1" applyFont="1"/>
    <xf numFmtId="3" fontId="9" fillId="0" borderId="16" xfId="1" applyNumberFormat="1" applyFont="1" applyBorder="1" applyAlignment="1">
      <alignment vertical="top" wrapText="1"/>
    </xf>
    <xf numFmtId="3" fontId="10" fillId="0" borderId="16" xfId="1" applyNumberFormat="1" applyFont="1" applyBorder="1"/>
    <xf numFmtId="170" fontId="10" fillId="0" borderId="16" xfId="1" applyNumberFormat="1" applyFont="1" applyBorder="1"/>
    <xf numFmtId="3" fontId="13" fillId="0" borderId="0" xfId="1" applyNumberFormat="1" applyFont="1" applyAlignment="1">
      <alignment vertical="top" wrapText="1"/>
    </xf>
    <xf numFmtId="170" fontId="12" fillId="0" borderId="0" xfId="1" applyNumberFormat="1" applyFont="1"/>
    <xf numFmtId="0" fontId="3" fillId="0" borderId="0" xfId="2" applyFill="1"/>
    <xf numFmtId="0" fontId="11" fillId="0" borderId="0" xfId="0" applyFont="1" applyAlignment="1">
      <alignment horizontal="center" vertical="center"/>
    </xf>
    <xf numFmtId="0" fontId="10" fillId="0" borderId="0" xfId="0" applyFont="1" applyAlignment="1">
      <alignment horizontal="left" vertical="center" wrapText="1"/>
    </xf>
    <xf numFmtId="0" fontId="17" fillId="0" borderId="0" xfId="0" applyFont="1" applyAlignment="1">
      <alignment vertical="center" wrapText="1"/>
    </xf>
    <xf numFmtId="0" fontId="17" fillId="0" borderId="16" xfId="0" applyFont="1" applyBorder="1" applyAlignment="1">
      <alignment vertical="center" wrapText="1"/>
    </xf>
    <xf numFmtId="3" fontId="10" fillId="0" borderId="16" xfId="0" applyNumberFormat="1" applyFont="1" applyBorder="1" applyAlignment="1">
      <alignment horizontal="center" vertical="center" wrapText="1"/>
    </xf>
    <xf numFmtId="0" fontId="13" fillId="20" borderId="4" xfId="1" applyFont="1" applyFill="1" applyBorder="1"/>
    <xf numFmtId="0" fontId="12" fillId="20" borderId="18" xfId="27" applyFont="1" applyFill="1" applyBorder="1" applyAlignment="1">
      <alignment horizontal="left"/>
    </xf>
    <xf numFmtId="1" fontId="10" fillId="0" borderId="3" xfId="38" applyNumberFormat="1" applyFont="1" applyBorder="1"/>
    <xf numFmtId="0" fontId="10" fillId="0" borderId="3" xfId="38" applyFont="1" applyBorder="1"/>
    <xf numFmtId="0" fontId="10" fillId="0" borderId="4" xfId="38" applyFont="1" applyBorder="1"/>
    <xf numFmtId="1" fontId="10" fillId="0" borderId="3" xfId="38" applyNumberFormat="1" applyFont="1" applyBorder="1" applyAlignment="1">
      <alignment horizontal="center" vertical="center"/>
    </xf>
    <xf numFmtId="1" fontId="10" fillId="0" borderId="4" xfId="38" applyNumberFormat="1" applyFont="1" applyBorder="1" applyAlignment="1">
      <alignment horizontal="center" vertical="center"/>
    </xf>
    <xf numFmtId="3" fontId="37" fillId="0" borderId="0" xfId="0" applyNumberFormat="1" applyFont="1"/>
    <xf numFmtId="165" fontId="37" fillId="0" borderId="0" xfId="0" applyNumberFormat="1" applyFont="1"/>
    <xf numFmtId="172" fontId="12" fillId="14" borderId="12" xfId="26" applyNumberFormat="1" applyFont="1" applyFill="1" applyBorder="1" applyAlignment="1">
      <alignment horizontal="center" vertical="center" wrapText="1"/>
    </xf>
    <xf numFmtId="172" fontId="10" fillId="0" borderId="12" xfId="26" applyNumberFormat="1" applyFont="1" applyBorder="1" applyAlignment="1">
      <alignment horizontal="center" vertical="center" wrapText="1"/>
    </xf>
    <xf numFmtId="172" fontId="10" fillId="0" borderId="34" xfId="26" applyNumberFormat="1" applyFont="1" applyBorder="1" applyAlignment="1">
      <alignment horizontal="center" vertical="center" wrapText="1"/>
    </xf>
    <xf numFmtId="172" fontId="12" fillId="14" borderId="34" xfId="26" applyNumberFormat="1" applyFont="1" applyFill="1" applyBorder="1" applyAlignment="1">
      <alignment horizontal="center" vertical="center" wrapText="1"/>
    </xf>
    <xf numFmtId="172" fontId="19" fillId="6" borderId="12" xfId="26" applyNumberFormat="1" applyFont="1" applyFill="1" applyBorder="1" applyAlignment="1">
      <alignment vertical="center" wrapText="1"/>
    </xf>
    <xf numFmtId="172" fontId="10" fillId="6" borderId="12" xfId="26" applyNumberFormat="1" applyFont="1" applyFill="1" applyBorder="1" applyAlignment="1">
      <alignment vertical="center"/>
    </xf>
    <xf numFmtId="172" fontId="12" fillId="6" borderId="12" xfId="26" applyNumberFormat="1" applyFont="1" applyFill="1" applyBorder="1" applyAlignment="1">
      <alignment horizontal="center" vertical="center" wrapText="1"/>
    </xf>
    <xf numFmtId="172" fontId="12" fillId="14" borderId="12" xfId="26" quotePrefix="1" applyNumberFormat="1" applyFont="1" applyFill="1" applyBorder="1" applyAlignment="1">
      <alignment horizontal="center" vertical="center" wrapText="1"/>
    </xf>
    <xf numFmtId="172" fontId="12" fillId="9" borderId="12" xfId="26" applyNumberFormat="1" applyFont="1" applyFill="1" applyBorder="1" applyAlignment="1">
      <alignment horizontal="center" vertical="center" wrapText="1"/>
    </xf>
    <xf numFmtId="172" fontId="10" fillId="6" borderId="12" xfId="26" applyNumberFormat="1" applyFont="1" applyFill="1" applyBorder="1" applyAlignment="1">
      <alignment horizontal="center" vertical="center"/>
    </xf>
    <xf numFmtId="0" fontId="16" fillId="0" borderId="0" xfId="0" applyFont="1" applyAlignment="1">
      <alignment vertical="center"/>
    </xf>
    <xf numFmtId="0" fontId="12" fillId="20" borderId="18" xfId="38" applyFont="1" applyFill="1" applyBorder="1"/>
    <xf numFmtId="0" fontId="13" fillId="7" borderId="4" xfId="0" applyFont="1" applyFill="1" applyBorder="1" applyAlignment="1">
      <alignment vertical="center" wrapText="1"/>
    </xf>
    <xf numFmtId="0" fontId="16" fillId="4" borderId="4" xfId="7" applyFont="1" applyFill="1" applyBorder="1" applyAlignment="1">
      <alignment vertical="center" wrapText="1"/>
    </xf>
    <xf numFmtId="0" fontId="13" fillId="7" borderId="18" xfId="0" applyFont="1" applyFill="1" applyBorder="1" applyAlignment="1">
      <alignment vertical="center" wrapText="1"/>
    </xf>
    <xf numFmtId="0" fontId="10" fillId="0" borderId="0" xfId="25" applyFont="1" applyAlignment="1">
      <alignment horizontal="center" vertical="center" wrapText="1"/>
    </xf>
    <xf numFmtId="0" fontId="10" fillId="0" borderId="0" xfId="29" applyFont="1" applyAlignment="1">
      <alignment horizontal="center" vertical="center"/>
    </xf>
    <xf numFmtId="0" fontId="12" fillId="20" borderId="16" xfId="29" applyFont="1" applyFill="1" applyBorder="1" applyAlignment="1">
      <alignment horizontal="center"/>
    </xf>
    <xf numFmtId="0" fontId="10" fillId="0" borderId="0" xfId="29" applyFont="1"/>
    <xf numFmtId="3" fontId="10" fillId="3" borderId="0" xfId="29" applyNumberFormat="1" applyFont="1" applyFill="1"/>
    <xf numFmtId="3" fontId="10" fillId="0" borderId="0" xfId="29" applyNumberFormat="1" applyFont="1"/>
    <xf numFmtId="0" fontId="10" fillId="3" borderId="0" xfId="29" applyFont="1" applyFill="1"/>
    <xf numFmtId="0" fontId="10" fillId="0" borderId="16" xfId="29" applyFont="1" applyBorder="1"/>
    <xf numFmtId="0" fontId="12" fillId="0" borderId="0" xfId="29" applyFont="1" applyAlignment="1">
      <alignment horizontal="center" vertical="center"/>
    </xf>
    <xf numFmtId="0" fontId="12" fillId="0" borderId="0" xfId="29" applyFont="1"/>
    <xf numFmtId="3" fontId="12" fillId="0" borderId="0" xfId="29" applyNumberFormat="1" applyFont="1"/>
    <xf numFmtId="0" fontId="13" fillId="0" borderId="0" xfId="1" applyFont="1"/>
    <xf numFmtId="0" fontId="17" fillId="0" borderId="0" xfId="0" applyFont="1"/>
    <xf numFmtId="169" fontId="11" fillId="0" borderId="0" xfId="0" applyNumberFormat="1" applyFont="1" applyAlignment="1">
      <alignment wrapText="1"/>
    </xf>
    <xf numFmtId="0" fontId="13" fillId="20" borderId="3" xfId="0" applyFont="1" applyFill="1" applyBorder="1" applyAlignment="1">
      <alignment horizontal="center" vertical="center" wrapText="1"/>
    </xf>
    <xf numFmtId="0" fontId="12" fillId="20" borderId="16" xfId="1" applyFont="1" applyFill="1" applyBorder="1" applyAlignment="1">
      <alignment horizontal="center" vertical="center" wrapText="1"/>
    </xf>
    <xf numFmtId="0" fontId="17" fillId="0" borderId="0" xfId="0" applyFont="1" applyAlignment="1">
      <alignment vertical="center"/>
    </xf>
    <xf numFmtId="0" fontId="9" fillId="0" borderId="16" xfId="1" applyFont="1" applyBorder="1" applyAlignment="1">
      <alignment wrapText="1"/>
    </xf>
    <xf numFmtId="0" fontId="13" fillId="0" borderId="0" xfId="1" applyFont="1" applyAlignment="1">
      <alignment horizontal="center" vertical="center"/>
    </xf>
    <xf numFmtId="0" fontId="13" fillId="0" borderId="0" xfId="1" applyFont="1" applyAlignment="1">
      <alignment wrapText="1"/>
    </xf>
    <xf numFmtId="0" fontId="10" fillId="0" borderId="0" xfId="1" applyFont="1" applyAlignment="1">
      <alignment wrapText="1"/>
    </xf>
    <xf numFmtId="3" fontId="9" fillId="0" borderId="0" xfId="0" applyNumberFormat="1" applyFont="1" applyAlignment="1">
      <alignment horizontal="right" wrapText="1"/>
    </xf>
    <xf numFmtId="3" fontId="9" fillId="0" borderId="16" xfId="0" applyNumberFormat="1" applyFont="1" applyBorder="1" applyAlignment="1">
      <alignment horizontal="right" wrapText="1"/>
    </xf>
    <xf numFmtId="3" fontId="13" fillId="0" borderId="0" xfId="0" applyNumberFormat="1" applyFont="1" applyAlignment="1">
      <alignment horizontal="right" wrapText="1"/>
    </xf>
    <xf numFmtId="0" fontId="9" fillId="0" borderId="0" xfId="0" applyFont="1" applyAlignment="1">
      <alignment horizontal="left" wrapText="1"/>
    </xf>
    <xf numFmtId="0" fontId="13" fillId="0" borderId="0" xfId="0" applyFont="1" applyAlignment="1">
      <alignment horizontal="left" wrapText="1"/>
    </xf>
    <xf numFmtId="0" fontId="13" fillId="20" borderId="0" xfId="1" applyFont="1" applyFill="1" applyAlignment="1">
      <alignment horizontal="left" wrapText="1"/>
    </xf>
    <xf numFmtId="49" fontId="10" fillId="0" borderId="0" xfId="0" applyNumberFormat="1" applyFont="1" applyAlignment="1">
      <alignment horizontal="center" vertical="center" wrapText="1"/>
    </xf>
    <xf numFmtId="3" fontId="10" fillId="0" borderId="0" xfId="0" applyNumberFormat="1" applyFont="1" applyAlignment="1">
      <alignment horizontal="right" wrapText="1"/>
    </xf>
    <xf numFmtId="0" fontId="10" fillId="0" borderId="0" xfId="29" applyFont="1" applyAlignment="1">
      <alignment horizontal="center" vertical="center" wrapText="1"/>
    </xf>
    <xf numFmtId="3" fontId="10" fillId="0" borderId="16" xfId="0" applyNumberFormat="1" applyFont="1" applyBorder="1" applyAlignment="1">
      <alignment horizontal="right" wrapText="1"/>
    </xf>
    <xf numFmtId="49" fontId="10" fillId="0" borderId="16" xfId="0" applyNumberFormat="1" applyFont="1" applyBorder="1" applyAlignment="1">
      <alignment horizontal="center" vertical="center" wrapText="1"/>
    </xf>
    <xf numFmtId="0" fontId="10" fillId="0" borderId="16" xfId="0" applyFont="1" applyBorder="1" applyAlignment="1">
      <alignment vertical="center"/>
    </xf>
    <xf numFmtId="49" fontId="12" fillId="0" borderId="0" xfId="0" applyNumberFormat="1" applyFont="1" applyAlignment="1">
      <alignment horizontal="center" vertical="center" wrapText="1"/>
    </xf>
    <xf numFmtId="176" fontId="9" fillId="0" borderId="0" xfId="0" applyNumberFormat="1" applyFont="1"/>
    <xf numFmtId="0" fontId="15" fillId="0" borderId="0" xfId="0" applyFont="1" applyAlignment="1">
      <alignment horizontal="center" vertical="center"/>
    </xf>
    <xf numFmtId="0" fontId="12" fillId="20" borderId="18" xfId="0" applyFont="1" applyFill="1" applyBorder="1" applyAlignment="1">
      <alignment horizontal="center" vertical="center"/>
    </xf>
    <xf numFmtId="0" fontId="12" fillId="20" borderId="4" xfId="0" applyFont="1" applyFill="1" applyBorder="1" applyAlignment="1">
      <alignment vertical="center"/>
    </xf>
    <xf numFmtId="1" fontId="10"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0" fillId="0" borderId="0" xfId="1" applyFont="1"/>
    <xf numFmtId="0" fontId="10" fillId="0" borderId="16" xfId="0" applyFont="1" applyBorder="1" applyAlignment="1">
      <alignment horizontal="center" vertical="center" wrapText="1"/>
    </xf>
    <xf numFmtId="0" fontId="13" fillId="0" borderId="0" xfId="0" applyFont="1" applyAlignment="1">
      <alignment horizontal="left"/>
    </xf>
    <xf numFmtId="0" fontId="12" fillId="0" borderId="0" xfId="0" applyFont="1" applyAlignment="1">
      <alignment wrapText="1"/>
    </xf>
    <xf numFmtId="3" fontId="12" fillId="0" borderId="0" xfId="0" applyNumberFormat="1" applyFont="1" applyAlignment="1">
      <alignment horizontal="center" vertical="center" wrapText="1"/>
    </xf>
    <xf numFmtId="0" fontId="42" fillId="0" borderId="0" xfId="0" applyFont="1" applyAlignment="1">
      <alignment vertical="center" wrapText="1"/>
    </xf>
    <xf numFmtId="0" fontId="12" fillId="0" borderId="0" xfId="0" applyFont="1" applyAlignment="1">
      <alignment horizontal="left"/>
    </xf>
    <xf numFmtId="0" fontId="10" fillId="0" borderId="16" xfId="0" applyFont="1" applyBorder="1" applyAlignment="1">
      <alignment vertical="center" wrapText="1"/>
    </xf>
    <xf numFmtId="0" fontId="10" fillId="0" borderId="0" xfId="24" applyFont="1" applyAlignment="1">
      <alignment horizontal="left" vertical="center"/>
    </xf>
    <xf numFmtId="3" fontId="10" fillId="0" borderId="0" xfId="1" applyNumberFormat="1" applyFont="1" applyAlignment="1">
      <alignment horizontal="left" vertical="center"/>
    </xf>
    <xf numFmtId="0" fontId="9" fillId="0" borderId="0" xfId="0" applyFont="1" applyAlignment="1">
      <alignment horizontal="left" vertical="center"/>
    </xf>
    <xf numFmtId="0" fontId="10" fillId="0" borderId="16" xfId="0" applyFont="1" applyBorder="1" applyAlignment="1">
      <alignment wrapText="1"/>
    </xf>
    <xf numFmtId="0" fontId="10" fillId="0" borderId="0" xfId="0" applyFont="1" applyAlignment="1">
      <alignment horizontal="left" wrapText="1"/>
    </xf>
    <xf numFmtId="0" fontId="12" fillId="0" borderId="0" xfId="0" applyFont="1" applyAlignment="1">
      <alignment horizontal="left" vertical="center"/>
    </xf>
    <xf numFmtId="0" fontId="12" fillId="0" borderId="0" xfId="38" quotePrefix="1" applyFont="1"/>
    <xf numFmtId="0" fontId="12" fillId="0" borderId="0" xfId="38" applyFont="1"/>
    <xf numFmtId="49" fontId="10" fillId="0" borderId="0" xfId="0" applyNumberFormat="1" applyFont="1"/>
    <xf numFmtId="49" fontId="10" fillId="0" borderId="0" xfId="0" applyNumberFormat="1" applyFont="1" applyAlignment="1">
      <alignment vertical="center"/>
    </xf>
    <xf numFmtId="49" fontId="12" fillId="0" borderId="0" xfId="0" applyNumberFormat="1" applyFont="1" applyAlignment="1">
      <alignment vertical="center"/>
    </xf>
    <xf numFmtId="3" fontId="17" fillId="0" borderId="0" xfId="0" applyNumberFormat="1" applyFont="1" applyAlignment="1">
      <alignment vertical="center" wrapText="1"/>
    </xf>
    <xf numFmtId="0" fontId="9" fillId="0" borderId="0" xfId="24" applyFont="1"/>
    <xf numFmtId="3" fontId="9" fillId="0" borderId="0" xfId="0" applyNumberFormat="1" applyFont="1" applyAlignment="1">
      <alignment horizontal="center" vertical="center" wrapText="1"/>
    </xf>
    <xf numFmtId="0" fontId="10" fillId="0" borderId="0" xfId="0" quotePrefix="1" applyFont="1" applyAlignment="1">
      <alignment horizontal="left" vertical="center" indent="5"/>
    </xf>
    <xf numFmtId="0" fontId="38" fillId="20" borderId="24" xfId="0" quotePrefix="1" applyFont="1" applyFill="1" applyBorder="1"/>
    <xf numFmtId="0" fontId="38" fillId="20" borderId="15" xfId="0" applyFont="1" applyFill="1" applyBorder="1"/>
    <xf numFmtId="0" fontId="38" fillId="20" borderId="24" xfId="0" applyFont="1" applyFill="1" applyBorder="1"/>
    <xf numFmtId="0" fontId="44" fillId="0" borderId="0" xfId="0" applyFont="1"/>
    <xf numFmtId="0" fontId="12" fillId="0" borderId="0" xfId="0" applyFont="1" applyAlignment="1">
      <alignment horizontal="center" vertical="center"/>
    </xf>
    <xf numFmtId="3" fontId="12" fillId="0" borderId="0" xfId="0" applyNumberFormat="1" applyFont="1" applyAlignment="1">
      <alignment horizontal="right" wrapText="1"/>
    </xf>
    <xf numFmtId="0" fontId="9" fillId="0" borderId="0" xfId="1" applyFont="1" applyAlignment="1">
      <alignment horizontal="right"/>
    </xf>
    <xf numFmtId="0" fontId="19" fillId="0" borderId="0" xfId="1" applyFont="1" applyAlignment="1">
      <alignment horizontal="center" vertical="center"/>
    </xf>
    <xf numFmtId="0" fontId="19" fillId="0" borderId="0" xfId="0" applyFont="1" applyAlignment="1">
      <alignment wrapText="1"/>
    </xf>
    <xf numFmtId="3" fontId="19" fillId="0" borderId="0" xfId="0" applyNumberFormat="1" applyFont="1" applyAlignment="1">
      <alignment horizontal="center" vertical="center" wrapText="1"/>
    </xf>
    <xf numFmtId="0" fontId="19" fillId="0" borderId="0" xfId="0" applyFont="1" applyAlignment="1">
      <alignment horizontal="center" vertical="center" wrapText="1"/>
    </xf>
    <xf numFmtId="3" fontId="10" fillId="0" borderId="4" xfId="0" applyNumberFormat="1" applyFont="1" applyBorder="1" applyAlignment="1">
      <alignment horizontal="right" vertical="center" wrapText="1"/>
    </xf>
    <xf numFmtId="0" fontId="46" fillId="0" borderId="0" xfId="0" applyFont="1" applyAlignment="1">
      <alignment horizontal="center"/>
    </xf>
    <xf numFmtId="0" fontId="46" fillId="0" borderId="0" xfId="0" applyFont="1" applyAlignment="1">
      <alignment vertical="center"/>
    </xf>
    <xf numFmtId="0" fontId="16" fillId="20" borderId="37" xfId="0" applyFont="1" applyFill="1" applyBorder="1" applyAlignment="1">
      <alignment horizontal="center" wrapText="1" readingOrder="1"/>
    </xf>
    <xf numFmtId="0" fontId="16" fillId="11" borderId="37" xfId="0" applyFont="1" applyFill="1" applyBorder="1" applyAlignment="1">
      <alignment horizontal="center" vertical="center" wrapText="1" readingOrder="1"/>
    </xf>
    <xf numFmtId="0" fontId="16" fillId="20" borderId="42" xfId="0" applyFont="1" applyFill="1" applyBorder="1" applyAlignment="1">
      <alignment horizontal="center" wrapText="1" readingOrder="1"/>
    </xf>
    <xf numFmtId="0" fontId="16" fillId="11" borderId="43" xfId="0" applyFont="1" applyFill="1" applyBorder="1" applyAlignment="1">
      <alignment horizontal="center" vertical="center" wrapText="1" readingOrder="1"/>
    </xf>
    <xf numFmtId="0" fontId="9" fillId="0" borderId="0" xfId="0" applyFont="1" applyAlignment="1">
      <alignment horizontal="right"/>
    </xf>
    <xf numFmtId="0" fontId="10" fillId="0" borderId="0" xfId="0" applyFont="1" applyAlignment="1">
      <alignment horizontal="right"/>
    </xf>
    <xf numFmtId="3" fontId="10" fillId="0" borderId="1" xfId="5" applyFont="1" applyFill="1">
      <alignment horizontal="right" vertical="center"/>
      <protection locked="0"/>
    </xf>
    <xf numFmtId="3" fontId="10" fillId="0" borderId="1" xfId="5" applyFont="1" applyFill="1" applyAlignment="1">
      <alignment horizontal="right" vertical="center" wrapText="1"/>
      <protection locked="0"/>
    </xf>
    <xf numFmtId="177" fontId="9" fillId="0" borderId="0" xfId="0" applyNumberFormat="1" applyFont="1"/>
    <xf numFmtId="177" fontId="9" fillId="0" borderId="0" xfId="0" applyNumberFormat="1" applyFont="1" applyAlignment="1">
      <alignment horizontal="center" vertical="center" wrapText="1"/>
    </xf>
    <xf numFmtId="3" fontId="11" fillId="0" borderId="0" xfId="0" applyNumberFormat="1" applyFont="1"/>
    <xf numFmtId="3" fontId="11" fillId="0" borderId="0" xfId="0" applyNumberFormat="1" applyFont="1" applyAlignment="1">
      <alignment horizontal="center" vertical="center" wrapText="1"/>
    </xf>
    <xf numFmtId="177" fontId="10" fillId="0" borderId="0" xfId="0" applyNumberFormat="1" applyFont="1" applyAlignment="1">
      <alignment horizontal="right"/>
    </xf>
    <xf numFmtId="0" fontId="12" fillId="0" borderId="0" xfId="0" applyFont="1" applyAlignment="1">
      <alignment horizontal="center" vertical="center" wrapText="1"/>
    </xf>
    <xf numFmtId="0" fontId="12" fillId="20" borderId="18" xfId="0" applyFont="1" applyFill="1" applyBorder="1"/>
    <xf numFmtId="0" fontId="12" fillId="20" borderId="17" xfId="0" applyFont="1" applyFill="1" applyBorder="1"/>
    <xf numFmtId="3" fontId="10" fillId="0" borderId="0" xfId="0" applyNumberFormat="1" applyFont="1" applyAlignment="1">
      <alignment horizontal="right" vertical="center" wrapText="1"/>
    </xf>
    <xf numFmtId="0" fontId="10" fillId="0" borderId="0" xfId="0" applyFont="1" applyAlignment="1">
      <alignment horizontal="left" vertical="center" wrapText="1" indent="1"/>
    </xf>
    <xf numFmtId="3" fontId="10" fillId="0" borderId="16" xfId="0" applyNumberFormat="1" applyFont="1" applyBorder="1" applyAlignment="1">
      <alignment horizontal="right" vertical="center" wrapText="1"/>
    </xf>
    <xf numFmtId="3" fontId="12" fillId="0" borderId="0" xfId="0" applyNumberFormat="1" applyFont="1" applyAlignment="1">
      <alignment horizontal="right" vertical="center" wrapText="1"/>
    </xf>
    <xf numFmtId="0" fontId="23" fillId="0" borderId="0" xfId="0" applyFont="1"/>
    <xf numFmtId="0" fontId="12" fillId="0" borderId="0" xfId="0" quotePrefix="1" applyFont="1"/>
    <xf numFmtId="0" fontId="19" fillId="0" borderId="0" xfId="0" applyFont="1" applyAlignment="1">
      <alignment horizontal="right" vertical="center" wrapText="1"/>
    </xf>
    <xf numFmtId="0" fontId="19" fillId="0" borderId="16" xfId="0" applyFont="1" applyBorder="1" applyAlignment="1">
      <alignment horizontal="right" vertical="center" wrapText="1"/>
    </xf>
    <xf numFmtId="0" fontId="19" fillId="0" borderId="16" xfId="0" applyFont="1" applyBorder="1" applyAlignment="1">
      <alignment vertical="center" wrapText="1"/>
    </xf>
    <xf numFmtId="3" fontId="9" fillId="15" borderId="0" xfId="28" applyNumberFormat="1" applyFont="1" applyFill="1" applyAlignment="1">
      <alignment wrapText="1"/>
    </xf>
    <xf numFmtId="0" fontId="10" fillId="0" borderId="0" xfId="24" applyFont="1"/>
    <xf numFmtId="0" fontId="12" fillId="0" borderId="0" xfId="24" applyFont="1"/>
    <xf numFmtId="0" fontId="12" fillId="0" borderId="0" xfId="6" applyFont="1" applyAlignment="1">
      <alignment vertical="top" wrapText="1"/>
    </xf>
    <xf numFmtId="0" fontId="10" fillId="0" borderId="0" xfId="6" applyFont="1" applyAlignment="1">
      <alignment vertical="top"/>
    </xf>
    <xf numFmtId="0" fontId="12" fillId="0" borderId="0" xfId="48" applyFont="1" applyFill="1" applyBorder="1" applyAlignment="1">
      <alignment vertical="top"/>
    </xf>
    <xf numFmtId="0" fontId="10" fillId="0" borderId="0" xfId="4" quotePrefix="1" applyFont="1" applyAlignment="1">
      <alignment horizontal="center" vertical="top"/>
    </xf>
    <xf numFmtId="0" fontId="15" fillId="0" borderId="0" xfId="0" applyFont="1" applyAlignment="1">
      <alignment horizontal="center" vertical="top" wrapText="1" readingOrder="1"/>
    </xf>
    <xf numFmtId="0" fontId="15" fillId="0" borderId="35" xfId="0" applyFont="1" applyBorder="1" applyAlignment="1">
      <alignment horizontal="center" vertical="top" wrapText="1" readingOrder="1"/>
    </xf>
    <xf numFmtId="0" fontId="16" fillId="0" borderId="0" xfId="0" applyFont="1" applyAlignment="1">
      <alignment horizontal="center" wrapText="1" readingOrder="1"/>
    </xf>
    <xf numFmtId="0" fontId="16" fillId="20" borderId="0" xfId="0" applyFont="1" applyFill="1" applyAlignment="1">
      <alignment horizontal="center" wrapText="1" readingOrder="1"/>
    </xf>
    <xf numFmtId="0" fontId="16" fillId="20" borderId="39" xfId="0" applyFont="1" applyFill="1" applyBorder="1" applyAlignment="1">
      <alignment horizontal="center" wrapText="1" readingOrder="1"/>
    </xf>
    <xf numFmtId="0" fontId="16" fillId="0" borderId="0" xfId="0" applyFont="1" applyAlignment="1">
      <alignment horizontal="center" vertical="center" wrapText="1" readingOrder="1"/>
    </xf>
    <xf numFmtId="0" fontId="16" fillId="11" borderId="36" xfId="0" applyFont="1" applyFill="1" applyBorder="1" applyAlignment="1">
      <alignment horizontal="center" vertical="center" wrapText="1" readingOrder="1"/>
    </xf>
    <xf numFmtId="0" fontId="16" fillId="11" borderId="35"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40" xfId="0" applyFont="1" applyFill="1" applyBorder="1" applyAlignment="1">
      <alignment horizontal="center" vertical="center" wrapText="1" readingOrder="1"/>
    </xf>
    <xf numFmtId="0" fontId="16" fillId="21" borderId="38" xfId="0" applyFont="1" applyFill="1" applyBorder="1" applyAlignment="1">
      <alignment horizontal="left" wrapText="1" readingOrder="1"/>
    </xf>
    <xf numFmtId="0" fontId="15" fillId="21" borderId="35" xfId="0" applyFont="1" applyFill="1" applyBorder="1" applyAlignment="1">
      <alignment horizontal="center" vertical="top" wrapText="1" readingOrder="1"/>
    </xf>
    <xf numFmtId="0" fontId="15" fillId="21" borderId="41" xfId="0" applyFont="1" applyFill="1" applyBorder="1" applyAlignment="1">
      <alignment horizontal="center" vertical="top" wrapText="1" readingOrder="1"/>
    </xf>
    <xf numFmtId="3" fontId="15" fillId="0" borderId="36" xfId="0" applyNumberFormat="1" applyFont="1" applyBorder="1" applyAlignment="1">
      <alignment horizontal="right" wrapText="1" readingOrder="1"/>
    </xf>
    <xf numFmtId="3" fontId="15" fillId="0" borderId="35" xfId="0" applyNumberFormat="1" applyFont="1" applyBorder="1" applyAlignment="1">
      <alignment horizontal="right" wrapText="1" readingOrder="1"/>
    </xf>
    <xf numFmtId="178" fontId="15" fillId="0" borderId="35" xfId="0" applyNumberFormat="1" applyFont="1" applyBorder="1" applyAlignment="1">
      <alignment horizontal="right" wrapText="1" readingOrder="1"/>
    </xf>
    <xf numFmtId="173" fontId="15" fillId="0" borderId="41" xfId="0" applyNumberFormat="1" applyFont="1" applyBorder="1" applyAlignment="1">
      <alignment horizontal="right" wrapText="1" readingOrder="1"/>
    </xf>
    <xf numFmtId="0" fontId="16" fillId="22" borderId="46" xfId="0" applyFont="1" applyFill="1" applyBorder="1" applyAlignment="1">
      <alignment horizontal="center" vertical="top" wrapText="1" readingOrder="1"/>
    </xf>
    <xf numFmtId="0" fontId="16" fillId="22" borderId="47" xfId="0" applyFont="1" applyFill="1" applyBorder="1" applyAlignment="1">
      <alignment horizontal="center" vertical="top" wrapText="1" readingOrder="1"/>
    </xf>
    <xf numFmtId="0" fontId="16" fillId="22" borderId="48" xfId="0" applyFont="1" applyFill="1" applyBorder="1" applyAlignment="1">
      <alignment horizontal="center" vertical="center" wrapText="1" readingOrder="1"/>
    </xf>
    <xf numFmtId="0" fontId="16" fillId="22" borderId="49" xfId="0" applyFont="1" applyFill="1" applyBorder="1" applyAlignment="1">
      <alignment horizontal="center" vertical="center" wrapText="1" readingOrder="1"/>
    </xf>
    <xf numFmtId="0" fontId="16" fillId="22" borderId="50" xfId="0" applyFont="1" applyFill="1" applyBorder="1" applyAlignment="1">
      <alignment horizontal="center" vertical="center" wrapText="1" readingOrder="1"/>
    </xf>
    <xf numFmtId="0" fontId="15" fillId="0" borderId="4" xfId="0" applyFont="1" applyBorder="1" applyAlignment="1">
      <alignment horizontal="left" vertical="center" wrapText="1" readingOrder="1"/>
    </xf>
    <xf numFmtId="3" fontId="15" fillId="0" borderId="4" xfId="0" applyNumberFormat="1" applyFont="1" applyBorder="1" applyAlignment="1">
      <alignment horizontal="right" wrapText="1" readingOrder="1"/>
    </xf>
    <xf numFmtId="3" fontId="19" fillId="2" borderId="0" xfId="33" applyNumberFormat="1" applyFont="1" applyFill="1" applyAlignment="1">
      <alignment horizontal="right" vertical="center"/>
    </xf>
    <xf numFmtId="0" fontId="12" fillId="24" borderId="4" xfId="0" applyFont="1" applyFill="1" applyBorder="1"/>
    <xf numFmtId="0" fontId="12" fillId="24" borderId="17" xfId="0" applyFont="1" applyFill="1" applyBorder="1" applyAlignment="1">
      <alignment wrapText="1"/>
    </xf>
    <xf numFmtId="4" fontId="9" fillId="0" borderId="0" xfId="0" applyNumberFormat="1" applyFont="1"/>
    <xf numFmtId="3" fontId="10" fillId="0" borderId="0" xfId="0" applyNumberFormat="1" applyFont="1" applyAlignment="1">
      <alignment wrapText="1"/>
    </xf>
    <xf numFmtId="3" fontId="15" fillId="15" borderId="0" xfId="0" applyNumberFormat="1" applyFont="1" applyFill="1" applyAlignment="1">
      <alignment wrapText="1"/>
    </xf>
    <xf numFmtId="3" fontId="15" fillId="0" borderId="0" xfId="0" applyNumberFormat="1" applyFont="1" applyAlignment="1">
      <alignment wrapText="1"/>
    </xf>
    <xf numFmtId="179" fontId="9" fillId="0" borderId="0" xfId="0" applyNumberFormat="1" applyFont="1" applyAlignment="1">
      <alignment wrapText="1"/>
    </xf>
    <xf numFmtId="3" fontId="10" fillId="0" borderId="16" xfId="0" applyNumberFormat="1" applyFont="1" applyBorder="1"/>
    <xf numFmtId="3" fontId="10" fillId="0" borderId="0" xfId="0" applyNumberFormat="1" applyFont="1" applyAlignment="1">
      <alignment horizontal="right"/>
    </xf>
    <xf numFmtId="3" fontId="10" fillId="0" borderId="16" xfId="0" applyNumberFormat="1" applyFont="1" applyBorder="1" applyAlignment="1">
      <alignment horizontal="right"/>
    </xf>
    <xf numFmtId="0" fontId="12" fillId="20" borderId="18" xfId="59" applyFont="1" applyFill="1" applyBorder="1" applyAlignment="1">
      <alignment vertical="center"/>
    </xf>
    <xf numFmtId="0" fontId="12" fillId="20" borderId="17" xfId="59" applyFont="1" applyFill="1" applyBorder="1" applyAlignment="1">
      <alignment vertical="center"/>
    </xf>
    <xf numFmtId="175" fontId="10" fillId="0" borderId="0" xfId="24" applyNumberFormat="1" applyFont="1"/>
    <xf numFmtId="172" fontId="12" fillId="0" borderId="12" xfId="26" applyNumberFormat="1" applyFont="1" applyFill="1" applyBorder="1" applyAlignment="1">
      <alignment horizontal="center" vertical="center" wrapText="1"/>
    </xf>
    <xf numFmtId="172" fontId="10" fillId="0" borderId="12" xfId="26" applyNumberFormat="1" applyFont="1" applyFill="1" applyBorder="1" applyAlignment="1">
      <alignment horizontal="center" vertical="center" wrapText="1"/>
    </xf>
    <xf numFmtId="3" fontId="12" fillId="0" borderId="0" xfId="0" applyNumberFormat="1" applyFont="1" applyAlignment="1">
      <alignment wrapText="1"/>
    </xf>
    <xf numFmtId="3" fontId="12" fillId="0" borderId="0" xfId="0" applyNumberFormat="1" applyFont="1" applyAlignment="1">
      <alignment vertical="center" wrapText="1"/>
    </xf>
    <xf numFmtId="0" fontId="16" fillId="0" borderId="0" xfId="0" applyFont="1" applyAlignment="1">
      <alignment horizontal="center" vertical="top" wrapText="1" readingOrder="1"/>
    </xf>
    <xf numFmtId="3" fontId="16" fillId="0" borderId="36" xfId="0" applyNumberFormat="1" applyFont="1" applyBorder="1" applyAlignment="1">
      <alignment horizontal="right" wrapText="1" readingOrder="1"/>
    </xf>
    <xf numFmtId="3" fontId="16" fillId="0" borderId="35" xfId="0" applyNumberFormat="1" applyFont="1" applyBorder="1" applyAlignment="1">
      <alignment horizontal="right" wrapText="1" readingOrder="1"/>
    </xf>
    <xf numFmtId="178" fontId="16" fillId="0" borderId="35" xfId="0" applyNumberFormat="1" applyFont="1" applyBorder="1" applyAlignment="1">
      <alignment horizontal="right" wrapText="1" readingOrder="1"/>
    </xf>
    <xf numFmtId="0" fontId="16" fillId="0" borderId="41" xfId="0" applyFont="1" applyBorder="1" applyAlignment="1">
      <alignment horizontal="right" wrapText="1" readingOrder="1"/>
    </xf>
    <xf numFmtId="3" fontId="10" fillId="0" borderId="16" xfId="0" applyNumberFormat="1" applyFont="1" applyBorder="1" applyAlignment="1">
      <alignment wrapText="1"/>
    </xf>
    <xf numFmtId="0" fontId="12" fillId="20" borderId="24" xfId="27" quotePrefix="1" applyFont="1" applyFill="1" applyBorder="1" applyAlignment="1">
      <alignment wrapText="1"/>
    </xf>
    <xf numFmtId="0" fontId="12" fillId="20" borderId="16" xfId="27" quotePrefix="1" applyFont="1" applyFill="1" applyBorder="1" applyAlignment="1">
      <alignment wrapText="1"/>
    </xf>
    <xf numFmtId="49" fontId="10" fillId="0" borderId="0" xfId="0" quotePrefix="1" applyNumberFormat="1" applyFont="1"/>
    <xf numFmtId="0" fontId="12" fillId="20" borderId="24" xfId="0" applyFont="1" applyFill="1" applyBorder="1" applyAlignment="1">
      <alignment vertical="center"/>
    </xf>
    <xf numFmtId="0" fontId="12" fillId="0" borderId="24" xfId="0" applyFont="1" applyBorder="1" applyAlignment="1">
      <alignment wrapText="1"/>
    </xf>
    <xf numFmtId="0" fontId="10" fillId="0" borderId="4" xfId="0" applyFont="1" applyBorder="1" applyAlignment="1">
      <alignment wrapText="1"/>
    </xf>
    <xf numFmtId="0" fontId="10" fillId="0" borderId="17" xfId="0" applyFont="1" applyBorder="1" applyAlignment="1">
      <alignment wrapText="1"/>
    </xf>
    <xf numFmtId="1" fontId="10" fillId="0" borderId="17" xfId="0" applyNumberFormat="1" applyFont="1" applyBorder="1" applyAlignment="1">
      <alignment wrapText="1"/>
    </xf>
    <xf numFmtId="2" fontId="10" fillId="0" borderId="17" xfId="0" applyNumberFormat="1" applyFont="1" applyBorder="1" applyAlignment="1">
      <alignment wrapText="1"/>
    </xf>
    <xf numFmtId="175" fontId="10" fillId="0" borderId="17" xfId="0" applyNumberFormat="1" applyFont="1" applyBorder="1" applyAlignment="1">
      <alignment wrapText="1"/>
    </xf>
    <xf numFmtId="0" fontId="15" fillId="0" borderId="17" xfId="0" applyFont="1" applyBorder="1" applyAlignment="1">
      <alignment wrapText="1"/>
    </xf>
    <xf numFmtId="0" fontId="10" fillId="0" borderId="3" xfId="0" applyFont="1" applyBorder="1" applyAlignment="1">
      <alignment wrapText="1"/>
    </xf>
    <xf numFmtId="175" fontId="15" fillId="0" borderId="17" xfId="0" applyNumberFormat="1" applyFont="1" applyBorder="1" applyAlignment="1">
      <alignment wrapText="1"/>
    </xf>
    <xf numFmtId="181" fontId="10" fillId="0" borderId="17" xfId="0" applyNumberFormat="1" applyFont="1" applyBorder="1" applyAlignment="1">
      <alignment wrapText="1"/>
    </xf>
    <xf numFmtId="0" fontId="12" fillId="0" borderId="17" xfId="0" applyFont="1" applyBorder="1" applyAlignment="1">
      <alignment wrapText="1"/>
    </xf>
    <xf numFmtId="181" fontId="12" fillId="0" borderId="17" xfId="0" applyNumberFormat="1" applyFont="1" applyBorder="1" applyAlignment="1">
      <alignment wrapText="1"/>
    </xf>
    <xf numFmtId="0" fontId="9" fillId="0" borderId="18" xfId="0" applyFont="1" applyBorder="1" applyAlignment="1">
      <alignment vertical="center"/>
    </xf>
    <xf numFmtId="0" fontId="9" fillId="0" borderId="17" xfId="0" applyFont="1" applyBorder="1" applyAlignment="1">
      <alignment vertical="center"/>
    </xf>
    <xf numFmtId="175" fontId="12" fillId="0" borderId="17" xfId="0" applyNumberFormat="1" applyFont="1" applyBorder="1" applyAlignment="1">
      <alignment wrapText="1"/>
    </xf>
    <xf numFmtId="175" fontId="10" fillId="0" borderId="0" xfId="0" applyNumberFormat="1" applyFont="1" applyAlignment="1">
      <alignment wrapText="1"/>
    </xf>
    <xf numFmtId="3" fontId="9" fillId="0" borderId="0" xfId="27" applyNumberFormat="1" applyFont="1" applyAlignment="1">
      <alignment wrapText="1"/>
    </xf>
    <xf numFmtId="3" fontId="9" fillId="0" borderId="16" xfId="27" applyNumberFormat="1" applyFont="1" applyBorder="1" applyAlignment="1">
      <alignment wrapText="1"/>
    </xf>
    <xf numFmtId="3" fontId="13" fillId="0" borderId="0" xfId="27" applyNumberFormat="1" applyFont="1" applyAlignment="1">
      <alignment wrapText="1"/>
    </xf>
    <xf numFmtId="3" fontId="13" fillId="0" borderId="0" xfId="28" applyNumberFormat="1" applyFont="1" applyAlignment="1">
      <alignment wrapText="1"/>
    </xf>
    <xf numFmtId="0" fontId="13" fillId="0" borderId="0" xfId="0" applyFont="1" applyAlignment="1">
      <alignment horizontal="left" vertical="center"/>
    </xf>
    <xf numFmtId="0" fontId="52" fillId="0" borderId="0" xfId="0" applyFont="1" applyAlignment="1">
      <alignment horizontal="left" vertical="center"/>
    </xf>
    <xf numFmtId="0" fontId="10" fillId="0" borderId="58" xfId="0" applyFont="1" applyBorder="1" applyAlignment="1">
      <alignment horizontal="center" vertical="center"/>
    </xf>
    <xf numFmtId="0" fontId="10" fillId="14" borderId="22" xfId="0" applyFont="1" applyFill="1" applyBorder="1" applyAlignment="1">
      <alignment vertical="center" wrapText="1"/>
    </xf>
    <xf numFmtId="172" fontId="12" fillId="0" borderId="12" xfId="26" applyNumberFormat="1" applyFont="1" applyFill="1" applyBorder="1" applyAlignment="1">
      <alignment horizontal="center" vertical="center"/>
    </xf>
    <xf numFmtId="0" fontId="10" fillId="14" borderId="22" xfId="0" applyFont="1" applyFill="1" applyBorder="1" applyAlignment="1">
      <alignment vertical="center"/>
    </xf>
    <xf numFmtId="0" fontId="12" fillId="0" borderId="22" xfId="0" applyFont="1" applyBorder="1" applyAlignment="1">
      <alignment vertical="center"/>
    </xf>
    <xf numFmtId="172" fontId="12" fillId="4" borderId="12" xfId="26" applyNumberFormat="1" applyFont="1" applyFill="1" applyBorder="1" applyAlignment="1">
      <alignment horizontal="center" vertical="center"/>
    </xf>
    <xf numFmtId="0" fontId="12" fillId="0" borderId="19" xfId="0" applyFont="1" applyBorder="1" applyAlignment="1">
      <alignment vertical="center"/>
    </xf>
    <xf numFmtId="172" fontId="10" fillId="9" borderId="12" xfId="26" applyNumberFormat="1" applyFont="1" applyFill="1" applyBorder="1" applyAlignment="1">
      <alignment horizontal="center" vertical="center" wrapText="1"/>
    </xf>
    <xf numFmtId="172" fontId="10" fillId="0" borderId="6" xfId="26" applyNumberFormat="1" applyFont="1" applyFill="1" applyBorder="1" applyAlignment="1">
      <alignment vertical="center" wrapText="1"/>
    </xf>
    <xf numFmtId="172" fontId="10" fillId="0" borderId="6" xfId="26" applyNumberFormat="1" applyFont="1" applyBorder="1" applyAlignment="1">
      <alignment vertical="center" wrapText="1"/>
    </xf>
    <xf numFmtId="172" fontId="12" fillId="9" borderId="12" xfId="26" quotePrefix="1" applyNumberFormat="1" applyFont="1" applyFill="1" applyBorder="1" applyAlignment="1">
      <alignment horizontal="center" vertical="center" wrapText="1"/>
    </xf>
    <xf numFmtId="172" fontId="12" fillId="0" borderId="12" xfId="26" applyNumberFormat="1" applyFont="1" applyBorder="1" applyAlignment="1">
      <alignment horizontal="center" vertical="center"/>
    </xf>
    <xf numFmtId="172" fontId="12" fillId="14" borderId="12" xfId="26" applyNumberFormat="1" applyFont="1" applyFill="1" applyBorder="1" applyAlignment="1">
      <alignment horizontal="center" vertical="center"/>
    </xf>
    <xf numFmtId="0" fontId="12" fillId="0" borderId="0" xfId="6" applyFont="1" applyAlignment="1">
      <alignment vertical="top"/>
    </xf>
    <xf numFmtId="178" fontId="15" fillId="0" borderId="41" xfId="0" applyNumberFormat="1" applyFont="1" applyBorder="1" applyAlignment="1">
      <alignment horizontal="right" wrapText="1" readingOrder="1"/>
    </xf>
    <xf numFmtId="0" fontId="10" fillId="0" borderId="17" xfId="0" applyFont="1" applyBorder="1" applyAlignment="1">
      <alignment horizontal="center" vertical="center"/>
    </xf>
    <xf numFmtId="0" fontId="10" fillId="0" borderId="17" xfId="0" applyFont="1" applyBorder="1" applyAlignment="1">
      <alignment horizontal="center"/>
    </xf>
    <xf numFmtId="1" fontId="12" fillId="0" borderId="17" xfId="0" applyNumberFormat="1" applyFont="1" applyBorder="1" applyAlignment="1">
      <alignment wrapText="1"/>
    </xf>
    <xf numFmtId="2" fontId="12" fillId="0" borderId="17" xfId="0" applyNumberFormat="1" applyFont="1" applyBorder="1" applyAlignment="1">
      <alignment wrapText="1"/>
    </xf>
    <xf numFmtId="0" fontId="16" fillId="0" borderId="17" xfId="0" applyFont="1" applyBorder="1" applyAlignment="1">
      <alignment wrapText="1"/>
    </xf>
    <xf numFmtId="175" fontId="16" fillId="0" borderId="17" xfId="0" applyNumberFormat="1" applyFont="1" applyBorder="1" applyAlignment="1">
      <alignment wrapText="1"/>
    </xf>
    <xf numFmtId="3" fontId="12" fillId="0" borderId="17" xfId="0" applyNumberFormat="1" applyFont="1" applyBorder="1" applyAlignment="1">
      <alignment horizontal="right" wrapText="1"/>
    </xf>
    <xf numFmtId="0" fontId="9" fillId="0" borderId="16" xfId="0" applyFont="1" applyBorder="1" applyAlignment="1">
      <alignment vertical="center" wrapText="1"/>
    </xf>
    <xf numFmtId="3" fontId="9" fillId="7" borderId="16" xfId="0" applyNumberFormat="1" applyFont="1" applyFill="1" applyBorder="1" applyAlignment="1">
      <alignment vertical="center" wrapText="1"/>
    </xf>
    <xf numFmtId="3" fontId="9" fillId="0" borderId="16" xfId="0" applyNumberFormat="1" applyFont="1" applyBorder="1" applyAlignment="1">
      <alignment vertical="center" wrapText="1"/>
    </xf>
    <xf numFmtId="0" fontId="9" fillId="0" borderId="16" xfId="27" applyFont="1" applyBorder="1" applyAlignment="1">
      <alignment wrapText="1"/>
    </xf>
    <xf numFmtId="0" fontId="12" fillId="20" borderId="4" xfId="0" applyFont="1" applyFill="1" applyBorder="1" applyAlignment="1">
      <alignment vertical="center" wrapText="1"/>
    </xf>
    <xf numFmtId="0" fontId="12" fillId="20" borderId="3" xfId="0" applyFont="1" applyFill="1" applyBorder="1" applyAlignment="1">
      <alignment vertical="center"/>
    </xf>
    <xf numFmtId="0" fontId="9" fillId="25" borderId="0" xfId="0" applyFont="1" applyFill="1"/>
    <xf numFmtId="0" fontId="55" fillId="0" borderId="0" xfId="28" applyFont="1"/>
    <xf numFmtId="0" fontId="54" fillId="0" borderId="0" xfId="28" applyFont="1"/>
    <xf numFmtId="9" fontId="10" fillId="0" borderId="0" xfId="0" applyNumberFormat="1" applyFont="1" applyAlignment="1">
      <alignment horizontal="center"/>
    </xf>
    <xf numFmtId="0" fontId="34" fillId="0" borderId="0" xfId="44"/>
    <xf numFmtId="0" fontId="53" fillId="0" borderId="0" xfId="44" applyFont="1" applyAlignment="1">
      <alignment horizontal="center" vertical="center"/>
    </xf>
    <xf numFmtId="172" fontId="12" fillId="10" borderId="12" xfId="26" applyNumberFormat="1" applyFont="1" applyFill="1" applyBorder="1" applyAlignment="1">
      <alignment horizontal="center" vertical="center" wrapText="1"/>
    </xf>
    <xf numFmtId="172" fontId="12" fillId="2" borderId="12" xfId="26" quotePrefix="1" applyNumberFormat="1" applyFont="1" applyFill="1" applyBorder="1" applyAlignment="1">
      <alignment horizontal="center" vertical="center" wrapText="1"/>
    </xf>
    <xf numFmtId="0" fontId="56" fillId="0" borderId="0" xfId="0" applyFont="1"/>
    <xf numFmtId="0" fontId="15" fillId="0" borderId="0" xfId="0" applyFont="1"/>
    <xf numFmtId="4" fontId="9" fillId="0" borderId="0" xfId="0" applyNumberFormat="1" applyFont="1" applyAlignment="1">
      <alignment wrapText="1"/>
    </xf>
    <xf numFmtId="3" fontId="10" fillId="0" borderId="17" xfId="0" applyNumberFormat="1" applyFont="1" applyBorder="1" applyAlignment="1">
      <alignment wrapText="1"/>
    </xf>
    <xf numFmtId="3" fontId="12" fillId="0" borderId="17" xfId="0" applyNumberFormat="1" applyFont="1" applyBorder="1" applyAlignment="1">
      <alignment wrapText="1"/>
    </xf>
    <xf numFmtId="0" fontId="10" fillId="0" borderId="0" xfId="24" applyFont="1" applyAlignment="1">
      <alignment horizontal="left" vertical="center" wrapText="1"/>
    </xf>
    <xf numFmtId="177" fontId="10" fillId="0" borderId="0" xfId="28" applyNumberFormat="1" applyFont="1" applyAlignment="1">
      <alignment horizontal="right" vertical="center" wrapText="1"/>
    </xf>
    <xf numFmtId="0" fontId="13" fillId="25" borderId="0" xfId="0" applyFont="1" applyFill="1"/>
    <xf numFmtId="49" fontId="9" fillId="0" borderId="0" xfId="0" applyNumberFormat="1" applyFont="1"/>
    <xf numFmtId="0" fontId="24" fillId="0" borderId="0" xfId="0" applyFont="1" applyAlignment="1">
      <alignment vertical="center"/>
    </xf>
    <xf numFmtId="0" fontId="19" fillId="0" borderId="0" xfId="24" applyFont="1"/>
    <xf numFmtId="3" fontId="9" fillId="25" borderId="0" xfId="0" applyNumberFormat="1" applyFont="1" applyFill="1"/>
    <xf numFmtId="0" fontId="14" fillId="0" borderId="17" xfId="0" applyFont="1" applyBorder="1" applyAlignment="1">
      <alignment wrapText="1"/>
    </xf>
    <xf numFmtId="0" fontId="9" fillId="0" borderId="0" xfId="60" applyFont="1"/>
    <xf numFmtId="177" fontId="9" fillId="25" borderId="0" xfId="0" applyNumberFormat="1" applyFont="1" applyFill="1"/>
    <xf numFmtId="0" fontId="12" fillId="20" borderId="18"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0" borderId="4" xfId="0" applyFont="1" applyFill="1" applyBorder="1" applyAlignment="1">
      <alignment horizontal="center" vertical="center"/>
    </xf>
    <xf numFmtId="0" fontId="10" fillId="6" borderId="6" xfId="0" applyFont="1" applyFill="1" applyBorder="1" applyAlignment="1">
      <alignment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172" fontId="10" fillId="0" borderId="5" xfId="26" applyNumberFormat="1" applyFont="1" applyFill="1" applyBorder="1" applyAlignment="1">
      <alignment horizontal="center" vertical="center" wrapText="1"/>
    </xf>
    <xf numFmtId="172" fontId="10" fillId="0" borderId="5" xfId="26" applyNumberFormat="1" applyFont="1" applyBorder="1" applyAlignment="1">
      <alignment horizontal="center" vertical="center" wrapText="1"/>
    </xf>
    <xf numFmtId="172" fontId="12" fillId="0" borderId="5" xfId="26" applyNumberFormat="1" applyFont="1" applyFill="1" applyBorder="1" applyAlignment="1">
      <alignment horizontal="center" vertical="center" wrapText="1"/>
    </xf>
    <xf numFmtId="172" fontId="12" fillId="14" borderId="5" xfId="26"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58" fillId="0" borderId="0" xfId="0" applyFont="1"/>
    <xf numFmtId="0" fontId="59" fillId="0" borderId="0" xfId="0" applyFont="1"/>
    <xf numFmtId="0" fontId="12" fillId="20" borderId="0" xfId="27" quotePrefix="1" applyFont="1" applyFill="1" applyAlignment="1">
      <alignment wrapText="1"/>
    </xf>
    <xf numFmtId="0" fontId="12" fillId="20" borderId="18" xfId="27" quotePrefix="1" applyFont="1" applyFill="1" applyBorder="1"/>
    <xf numFmtId="3" fontId="12" fillId="0" borderId="0" xfId="0" applyNumberFormat="1" applyFont="1" applyAlignment="1">
      <alignment horizontal="right"/>
    </xf>
    <xf numFmtId="49" fontId="10" fillId="0" borderId="0" xfId="0" applyNumberFormat="1" applyFont="1" applyAlignment="1">
      <alignment vertical="center" wrapText="1"/>
    </xf>
    <xf numFmtId="49" fontId="60" fillId="0" borderId="0" xfId="0" applyNumberFormat="1" applyFont="1" applyAlignment="1">
      <alignment vertical="center" wrapText="1"/>
    </xf>
    <xf numFmtId="49" fontId="60" fillId="0" borderId="0" xfId="0" applyNumberFormat="1" applyFont="1"/>
    <xf numFmtId="49" fontId="61" fillId="0" borderId="0" xfId="0" applyNumberFormat="1" applyFont="1"/>
    <xf numFmtId="0" fontId="61" fillId="0" borderId="0" xfId="0" applyFont="1" applyAlignment="1">
      <alignment horizontal="center" vertical="center" wrapText="1"/>
    </xf>
    <xf numFmtId="49" fontId="61" fillId="0" borderId="0" xfId="0" applyNumberFormat="1" applyFont="1" applyAlignment="1">
      <alignment vertical="center" wrapText="1"/>
    </xf>
    <xf numFmtId="3" fontId="62" fillId="0" borderId="0" xfId="0" applyNumberFormat="1" applyFont="1" applyAlignment="1">
      <alignment vertical="center" wrapText="1"/>
    </xf>
    <xf numFmtId="3" fontId="63" fillId="2" borderId="0" xfId="33" applyNumberFormat="1" applyFont="1" applyFill="1" applyAlignment="1">
      <alignment horizontal="right" vertical="center"/>
    </xf>
    <xf numFmtId="0" fontId="61" fillId="0" borderId="0" xfId="0" applyFont="1" applyAlignment="1">
      <alignment vertical="center" wrapText="1"/>
    </xf>
    <xf numFmtId="176" fontId="11" fillId="0" borderId="0" xfId="0" applyNumberFormat="1" applyFont="1"/>
    <xf numFmtId="1" fontId="16" fillId="0" borderId="0" xfId="0" applyNumberFormat="1" applyFont="1" applyAlignment="1">
      <alignment horizontal="center" vertical="center"/>
    </xf>
    <xf numFmtId="1" fontId="16" fillId="0" borderId="0" xfId="0" applyNumberFormat="1" applyFont="1" applyAlignment="1">
      <alignment vertical="center" wrapText="1"/>
    </xf>
    <xf numFmtId="0" fontId="62" fillId="0" borderId="0" xfId="0" applyFont="1" applyAlignment="1">
      <alignment vertical="center" wrapText="1"/>
    </xf>
    <xf numFmtId="3" fontId="63" fillId="0" borderId="0" xfId="0" applyNumberFormat="1" applyFont="1" applyAlignment="1">
      <alignment vertical="center" wrapText="1"/>
    </xf>
    <xf numFmtId="3" fontId="19" fillId="0" borderId="0" xfId="0" applyNumberFormat="1" applyFont="1" applyAlignment="1">
      <alignment vertical="center" wrapText="1"/>
    </xf>
    <xf numFmtId="49" fontId="12" fillId="0" borderId="0" xfId="0" applyNumberFormat="1" applyFont="1" applyAlignment="1">
      <alignment vertical="center" wrapText="1"/>
    </xf>
    <xf numFmtId="9" fontId="12" fillId="0" borderId="6" xfId="3" applyFont="1" applyFill="1" applyBorder="1" applyAlignment="1">
      <alignment vertical="center"/>
    </xf>
    <xf numFmtId="0" fontId="10" fillId="4" borderId="7" xfId="0" applyFont="1" applyFill="1" applyBorder="1" applyAlignment="1">
      <alignment horizontal="center" vertical="center" wrapText="1"/>
    </xf>
    <xf numFmtId="0" fontId="10" fillId="0" borderId="7" xfId="0" applyFont="1" applyBorder="1" applyAlignment="1">
      <alignment vertical="center" wrapText="1"/>
    </xf>
    <xf numFmtId="1" fontId="10" fillId="4" borderId="7" xfId="0" quotePrefix="1" applyNumberFormat="1" applyFont="1" applyFill="1" applyBorder="1" applyAlignment="1">
      <alignment vertical="center" wrapText="1"/>
    </xf>
    <xf numFmtId="1" fontId="10" fillId="4" borderId="21" xfId="0" quotePrefix="1" applyNumberFormat="1" applyFont="1" applyFill="1" applyBorder="1" applyAlignment="1">
      <alignment vertical="center" wrapText="1"/>
    </xf>
    <xf numFmtId="0" fontId="10" fillId="4" borderId="7" xfId="0" applyFont="1" applyFill="1" applyBorder="1" applyAlignment="1">
      <alignment vertical="center" wrapText="1"/>
    </xf>
    <xf numFmtId="0" fontId="19" fillId="4" borderId="7" xfId="0" applyFont="1" applyFill="1" applyBorder="1" applyAlignment="1">
      <alignment vertical="center" wrapText="1"/>
    </xf>
    <xf numFmtId="1" fontId="10" fillId="4" borderId="19" xfId="0" quotePrefix="1" applyNumberFormat="1" applyFont="1" applyFill="1" applyBorder="1" applyAlignment="1">
      <alignment vertical="center" wrapText="1"/>
    </xf>
    <xf numFmtId="0" fontId="19" fillId="4" borderId="5" xfId="0" applyFont="1" applyFill="1" applyBorder="1" applyAlignment="1">
      <alignment vertical="center" wrapText="1"/>
    </xf>
    <xf numFmtId="1" fontId="10" fillId="4" borderId="5" xfId="0" quotePrefix="1" applyNumberFormat="1" applyFont="1" applyFill="1" applyBorder="1" applyAlignment="1">
      <alignment vertical="center" wrapText="1"/>
    </xf>
    <xf numFmtId="0" fontId="10" fillId="4" borderId="5" xfId="0" applyFont="1" applyFill="1" applyBorder="1" applyAlignment="1">
      <alignment horizontal="center" vertical="center" wrapText="1"/>
    </xf>
    <xf numFmtId="0" fontId="19" fillId="4" borderId="11" xfId="0" applyFont="1" applyFill="1" applyBorder="1" applyAlignment="1">
      <alignment vertical="center" wrapText="1"/>
    </xf>
    <xf numFmtId="1" fontId="10" fillId="4" borderId="9" xfId="0" quotePrefix="1" applyNumberFormat="1" applyFont="1" applyFill="1" applyBorder="1" applyAlignment="1">
      <alignment vertical="center" wrapText="1"/>
    </xf>
    <xf numFmtId="1" fontId="10" fillId="4" borderId="11" xfId="0" quotePrefix="1" applyNumberFormat="1" applyFont="1" applyFill="1" applyBorder="1" applyAlignment="1">
      <alignment vertical="center" wrapText="1"/>
    </xf>
    <xf numFmtId="0" fontId="10" fillId="4" borderId="11" xfId="0" applyFont="1" applyFill="1" applyBorder="1" applyAlignment="1">
      <alignment horizontal="center" vertical="center" wrapText="1"/>
    </xf>
    <xf numFmtId="1" fontId="10" fillId="4" borderId="22" xfId="0" quotePrefix="1" applyNumberFormat="1" applyFont="1" applyFill="1" applyBorder="1" applyAlignment="1">
      <alignment vertical="center" wrapText="1"/>
    </xf>
    <xf numFmtId="0" fontId="10" fillId="4" borderId="9" xfId="0" applyFont="1" applyFill="1" applyBorder="1" applyAlignment="1">
      <alignment vertical="center" wrapText="1"/>
    </xf>
    <xf numFmtId="1" fontId="10" fillId="0" borderId="7" xfId="0" quotePrefix="1" applyNumberFormat="1" applyFont="1" applyBorder="1" applyAlignment="1">
      <alignment vertical="center" wrapText="1"/>
    </xf>
    <xf numFmtId="1" fontId="10" fillId="0" borderId="19" xfId="0" quotePrefix="1" applyNumberFormat="1" applyFont="1" applyBorder="1" applyAlignment="1">
      <alignment vertical="center" wrapText="1"/>
    </xf>
    <xf numFmtId="0" fontId="10" fillId="0" borderId="23" xfId="0" applyFont="1" applyBorder="1" applyAlignment="1">
      <alignment horizontal="center" vertical="center"/>
    </xf>
    <xf numFmtId="1" fontId="10" fillId="0" borderId="22" xfId="0" quotePrefix="1" applyNumberFormat="1" applyFont="1" applyBorder="1" applyAlignment="1">
      <alignment vertical="center" wrapText="1"/>
    </xf>
    <xf numFmtId="1" fontId="10" fillId="0" borderId="12" xfId="0" quotePrefix="1" applyNumberFormat="1" applyFont="1" applyBorder="1" applyAlignment="1">
      <alignment vertical="center" wrapText="1"/>
    </xf>
    <xf numFmtId="0" fontId="10" fillId="0" borderId="5" xfId="0" applyFont="1" applyBorder="1" applyAlignment="1">
      <alignment horizontal="center" vertical="center"/>
    </xf>
    <xf numFmtId="0" fontId="10" fillId="0" borderId="19" xfId="0" applyFont="1" applyBorder="1" applyAlignment="1">
      <alignment vertical="center" wrapText="1"/>
    </xf>
    <xf numFmtId="1" fontId="10" fillId="0" borderId="5" xfId="0" quotePrefix="1" applyNumberFormat="1" applyFont="1" applyBorder="1" applyAlignment="1">
      <alignment vertical="center" wrapText="1"/>
    </xf>
    <xf numFmtId="0" fontId="10" fillId="0" borderId="11" xfId="0" applyFont="1" applyBorder="1" applyAlignment="1">
      <alignment horizontal="center" vertical="center"/>
    </xf>
    <xf numFmtId="0" fontId="10" fillId="0" borderId="22" xfId="0" applyFont="1" applyBorder="1" applyAlignment="1">
      <alignment vertical="center" wrapText="1"/>
    </xf>
    <xf numFmtId="9" fontId="10" fillId="4" borderId="5" xfId="39" quotePrefix="1" applyFont="1" applyFill="1" applyBorder="1" applyAlignment="1">
      <alignment vertical="center" wrapText="1"/>
    </xf>
    <xf numFmtId="9" fontId="10" fillId="0" borderId="5" xfId="39" quotePrefix="1" applyFont="1" applyBorder="1" applyAlignment="1">
      <alignment vertical="center" wrapText="1"/>
    </xf>
    <xf numFmtId="9" fontId="10" fillId="0" borderId="19" xfId="39" quotePrefix="1" applyFont="1" applyBorder="1" applyAlignment="1">
      <alignment vertical="center" wrapText="1"/>
    </xf>
    <xf numFmtId="0" fontId="9" fillId="0" borderId="15" xfId="0" applyFont="1" applyBorder="1"/>
    <xf numFmtId="0" fontId="13" fillId="0" borderId="0" xfId="0" quotePrefix="1" applyFont="1" applyAlignment="1">
      <alignment vertical="center"/>
    </xf>
    <xf numFmtId="0" fontId="10" fillId="0" borderId="0" xfId="24" applyFont="1" applyAlignment="1">
      <alignment vertical="center"/>
    </xf>
    <xf numFmtId="0" fontId="10" fillId="0" borderId="0" xfId="28" applyFont="1" applyAlignment="1">
      <alignment horizontal="center"/>
    </xf>
    <xf numFmtId="0" fontId="10" fillId="0" borderId="0" xfId="28" applyFont="1"/>
    <xf numFmtId="0" fontId="12" fillId="0" borderId="0" xfId="28" applyFont="1"/>
    <xf numFmtId="0" fontId="10" fillId="0" borderId="0" xfId="28" applyFont="1" applyAlignment="1">
      <alignment vertical="center"/>
    </xf>
    <xf numFmtId="0" fontId="10" fillId="0" borderId="0" xfId="28" applyFont="1" applyAlignment="1">
      <alignment horizontal="center" vertical="center"/>
    </xf>
    <xf numFmtId="0" fontId="10" fillId="0" borderId="0" xfId="28" applyFont="1" applyAlignment="1">
      <alignment horizontal="right"/>
    </xf>
    <xf numFmtId="3" fontId="10" fillId="0" borderId="0" xfId="28" applyNumberFormat="1" applyFont="1" applyAlignment="1">
      <alignment horizontal="right" vertical="center" wrapText="1"/>
    </xf>
    <xf numFmtId="3" fontId="10" fillId="0" borderId="0" xfId="28" applyNumberFormat="1" applyFont="1" applyAlignment="1">
      <alignment horizontal="right" wrapText="1"/>
    </xf>
    <xf numFmtId="3" fontId="10" fillId="0" borderId="0" xfId="28" applyNumberFormat="1" applyFont="1" applyAlignment="1">
      <alignment wrapText="1"/>
    </xf>
    <xf numFmtId="0" fontId="10" fillId="0" borderId="0" xfId="28" applyFont="1" applyAlignment="1">
      <alignment horizontal="left" vertical="center" wrapText="1"/>
    </xf>
    <xf numFmtId="175" fontId="10" fillId="0" borderId="0" xfId="3" applyNumberFormat="1" applyFont="1" applyFill="1" applyAlignment="1">
      <alignment horizontal="right" vertical="center"/>
    </xf>
    <xf numFmtId="174" fontId="10" fillId="0" borderId="0" xfId="26" applyNumberFormat="1" applyFont="1" applyFill="1" applyBorder="1" applyAlignment="1">
      <alignment horizontal="right" wrapText="1"/>
    </xf>
    <xf numFmtId="174" fontId="10" fillId="0" borderId="0" xfId="28" applyNumberFormat="1" applyFont="1" applyAlignment="1">
      <alignment horizontal="right" vertical="center" wrapText="1"/>
    </xf>
    <xf numFmtId="174" fontId="10" fillId="0" borderId="0" xfId="26" applyNumberFormat="1" applyFont="1" applyFill="1" applyAlignment="1">
      <alignment horizontal="right" vertical="center" wrapText="1"/>
    </xf>
    <xf numFmtId="175" fontId="10" fillId="0" borderId="0" xfId="26" applyNumberFormat="1" applyFont="1" applyFill="1" applyAlignment="1">
      <alignment horizontal="right" vertical="center" wrapText="1"/>
    </xf>
    <xf numFmtId="175" fontId="10" fillId="0" borderId="0" xfId="28" applyNumberFormat="1" applyFont="1"/>
    <xf numFmtId="175" fontId="10" fillId="0" borderId="0" xfId="39" applyNumberFormat="1" applyFont="1" applyFill="1" applyAlignment="1">
      <alignment horizontal="right" vertical="center" wrapText="1"/>
    </xf>
    <xf numFmtId="164" fontId="10" fillId="0" borderId="0" xfId="39" applyNumberFormat="1" applyFont="1" applyFill="1" applyAlignment="1">
      <alignment horizontal="right" vertical="center" wrapText="1"/>
    </xf>
    <xf numFmtId="177" fontId="10" fillId="0" borderId="0" xfId="28" applyNumberFormat="1" applyFont="1"/>
    <xf numFmtId="175" fontId="10" fillId="0" borderId="0" xfId="28" applyNumberFormat="1" applyFont="1" applyAlignment="1">
      <alignment horizontal="right" vertical="center" wrapText="1"/>
    </xf>
    <xf numFmtId="182" fontId="10" fillId="0" borderId="0" xfId="28" applyNumberFormat="1" applyFont="1"/>
    <xf numFmtId="174" fontId="10" fillId="0" borderId="0" xfId="26" applyNumberFormat="1" applyFont="1" applyFill="1" applyAlignment="1">
      <alignment horizontal="right" vertical="center"/>
    </xf>
    <xf numFmtId="177" fontId="10" fillId="0" borderId="0" xfId="28" applyNumberFormat="1" applyFont="1" applyAlignment="1">
      <alignment wrapText="1"/>
    </xf>
    <xf numFmtId="174" fontId="10" fillId="0" borderId="0" xfId="39" applyNumberFormat="1" applyFont="1" applyFill="1" applyAlignment="1">
      <alignment horizontal="right" vertical="center" wrapText="1"/>
    </xf>
    <xf numFmtId="172" fontId="10" fillId="0" borderId="0" xfId="26" applyNumberFormat="1" applyFont="1" applyFill="1" applyBorder="1" applyAlignment="1">
      <alignment wrapText="1"/>
    </xf>
    <xf numFmtId="172" fontId="10" fillId="0" borderId="0" xfId="26" applyNumberFormat="1" applyFont="1" applyFill="1" applyAlignment="1">
      <alignment horizontal="right" vertical="center"/>
    </xf>
    <xf numFmtId="0" fontId="13" fillId="20" borderId="16" xfId="1" applyFont="1" applyFill="1" applyBorder="1"/>
    <xf numFmtId="0" fontId="13" fillId="20" borderId="4" xfId="0" applyFont="1" applyFill="1" applyBorder="1" applyAlignment="1">
      <alignment horizontal="left" wrapText="1"/>
    </xf>
    <xf numFmtId="15" fontId="12" fillId="20" borderId="16" xfId="27" quotePrefix="1" applyNumberFormat="1" applyFont="1" applyFill="1" applyBorder="1" applyAlignment="1">
      <alignment horizontal="left"/>
    </xf>
    <xf numFmtId="3" fontId="9" fillId="0" borderId="0" xfId="7" applyNumberFormat="1" applyFont="1"/>
    <xf numFmtId="9" fontId="9" fillId="0" borderId="0" xfId="7" applyNumberFormat="1" applyFont="1"/>
    <xf numFmtId="0" fontId="64" fillId="0" borderId="0" xfId="0" applyFont="1"/>
    <xf numFmtId="165" fontId="9" fillId="0" borderId="0" xfId="0" applyNumberFormat="1" applyFont="1"/>
    <xf numFmtId="0" fontId="10" fillId="0" borderId="0" xfId="7" applyFont="1" applyAlignment="1">
      <alignment wrapText="1"/>
    </xf>
    <xf numFmtId="0" fontId="9" fillId="0" borderId="61" xfId="0" applyFont="1" applyBorder="1"/>
    <xf numFmtId="0" fontId="17" fillId="0" borderId="61" xfId="0" applyFont="1" applyBorder="1"/>
    <xf numFmtId="0" fontId="9" fillId="0" borderId="61" xfId="0" applyFont="1" applyBorder="1" applyAlignment="1">
      <alignment horizontal="center" vertical="center" wrapText="1"/>
    </xf>
    <xf numFmtId="0" fontId="12" fillId="0" borderId="61" xfId="1" applyFont="1" applyBorder="1" applyAlignment="1">
      <alignment horizontal="center" vertical="center" wrapText="1"/>
    </xf>
    <xf numFmtId="49" fontId="9" fillId="0" borderId="61" xfId="0" applyNumberFormat="1" applyFont="1" applyBorder="1"/>
    <xf numFmtId="0" fontId="9" fillId="0" borderId="61" xfId="0" applyFont="1" applyBorder="1" applyAlignment="1">
      <alignment wrapText="1"/>
    </xf>
    <xf numFmtId="0" fontId="12" fillId="20" borderId="66" xfId="1" applyFont="1" applyFill="1" applyBorder="1"/>
    <xf numFmtId="0" fontId="12" fillId="20" borderId="66" xfId="28" quotePrefix="1" applyFont="1" applyFill="1" applyBorder="1" applyAlignment="1">
      <alignment horizontal="center" vertical="center"/>
    </xf>
    <xf numFmtId="0" fontId="12" fillId="20" borderId="61" xfId="0" applyFont="1" applyFill="1" applyBorder="1" applyAlignment="1">
      <alignment horizontal="center" vertical="center" wrapText="1"/>
    </xf>
    <xf numFmtId="0" fontId="12" fillId="20" borderId="62" xfId="0" applyFont="1" applyFill="1" applyBorder="1" applyAlignment="1">
      <alignment horizontal="center" vertical="center" wrapText="1"/>
    </xf>
    <xf numFmtId="0" fontId="12" fillId="20" borderId="60" xfId="0" applyFont="1" applyFill="1" applyBorder="1" applyAlignment="1">
      <alignment horizontal="center" vertical="center" wrapText="1"/>
    </xf>
    <xf numFmtId="0" fontId="12" fillId="20" borderId="61" xfId="0" applyFont="1" applyFill="1" applyBorder="1" applyAlignment="1">
      <alignment vertical="center" wrapText="1"/>
    </xf>
    <xf numFmtId="0" fontId="13" fillId="11" borderId="62" xfId="0" applyFont="1" applyFill="1" applyBorder="1"/>
    <xf numFmtId="0" fontId="9" fillId="11" borderId="60" xfId="0" applyFont="1" applyFill="1" applyBorder="1"/>
    <xf numFmtId="0" fontId="13" fillId="11" borderId="61" xfId="0" applyFont="1" applyFill="1" applyBorder="1" applyAlignment="1">
      <alignment horizontal="center" vertical="center" wrapText="1"/>
    </xf>
    <xf numFmtId="0" fontId="12" fillId="20" borderId="65" xfId="27" quotePrefix="1" applyFont="1" applyFill="1" applyBorder="1"/>
    <xf numFmtId="0" fontId="12" fillId="20" borderId="67" xfId="27" quotePrefix="1" applyFont="1" applyFill="1" applyBorder="1" applyAlignment="1">
      <alignment wrapText="1"/>
    </xf>
    <xf numFmtId="0" fontId="12" fillId="20" borderId="61" xfId="0" applyFont="1" applyFill="1" applyBorder="1" applyAlignment="1">
      <alignment horizontal="center" vertical="center"/>
    </xf>
    <xf numFmtId="0" fontId="12" fillId="20" borderId="65" xfId="27" quotePrefix="1" applyFont="1" applyFill="1" applyBorder="1" applyAlignment="1">
      <alignment wrapText="1"/>
    </xf>
    <xf numFmtId="3" fontId="10" fillId="0" borderId="67" xfId="0" applyNumberFormat="1" applyFont="1" applyBorder="1"/>
    <xf numFmtId="3" fontId="12" fillId="0" borderId="67" xfId="0" applyNumberFormat="1" applyFont="1" applyBorder="1"/>
    <xf numFmtId="0" fontId="13" fillId="20" borderId="67" xfId="1" applyFont="1" applyFill="1" applyBorder="1"/>
    <xf numFmtId="3" fontId="10" fillId="0" borderId="68" xfId="1" applyNumberFormat="1" applyFont="1" applyBorder="1"/>
    <xf numFmtId="0" fontId="13" fillId="20" borderId="64" xfId="0" applyFont="1" applyFill="1" applyBorder="1" applyAlignment="1">
      <alignment horizontal="left" wrapText="1"/>
    </xf>
    <xf numFmtId="9" fontId="12" fillId="20" borderId="61" xfId="0" applyNumberFormat="1" applyFont="1" applyFill="1" applyBorder="1" applyAlignment="1">
      <alignment horizontal="center" vertical="center" wrapText="1"/>
    </xf>
    <xf numFmtId="9" fontId="13" fillId="20" borderId="60" xfId="0" applyNumberFormat="1" applyFont="1" applyFill="1" applyBorder="1" applyAlignment="1">
      <alignment horizontal="center" vertical="center" wrapText="1"/>
    </xf>
    <xf numFmtId="9" fontId="13" fillId="20" borderId="61" xfId="0" applyNumberFormat="1" applyFont="1" applyFill="1" applyBorder="1" applyAlignment="1">
      <alignment horizontal="center" vertical="center" wrapText="1"/>
    </xf>
    <xf numFmtId="0" fontId="12" fillId="24" borderId="64" xfId="0" applyFont="1" applyFill="1" applyBorder="1"/>
    <xf numFmtId="0" fontId="12" fillId="24" borderId="60" xfId="0" applyFont="1" applyFill="1" applyBorder="1" applyAlignment="1">
      <alignment wrapText="1"/>
    </xf>
    <xf numFmtId="0" fontId="12" fillId="26" borderId="60" xfId="0" applyFont="1" applyFill="1" applyBorder="1" applyAlignment="1">
      <alignment wrapText="1"/>
    </xf>
    <xf numFmtId="0" fontId="10" fillId="0" borderId="64" xfId="0" applyFont="1" applyBorder="1" applyAlignment="1">
      <alignment wrapText="1"/>
    </xf>
    <xf numFmtId="0" fontId="10" fillId="0" borderId="62" xfId="0" applyFont="1" applyBorder="1"/>
    <xf numFmtId="0" fontId="12" fillId="0" borderId="69" xfId="0" applyFont="1" applyBorder="1" applyAlignment="1">
      <alignment horizontal="center" vertical="center"/>
    </xf>
    <xf numFmtId="0" fontId="12" fillId="0" borderId="69" xfId="0" applyFont="1" applyBorder="1" applyAlignment="1">
      <alignment horizontal="center" vertical="center" wrapText="1"/>
    </xf>
    <xf numFmtId="0" fontId="13" fillId="20" borderId="64" xfId="1" quotePrefix="1" applyFont="1" applyFill="1" applyBorder="1"/>
    <xf numFmtId="0" fontId="16" fillId="20" borderId="61" xfId="0" applyFont="1" applyFill="1" applyBorder="1" applyAlignment="1">
      <alignment horizontal="center" vertical="center" wrapText="1"/>
    </xf>
    <xf numFmtId="0" fontId="13" fillId="20" borderId="65" xfId="0" quotePrefix="1" applyFont="1" applyFill="1" applyBorder="1" applyAlignment="1">
      <alignment vertical="center"/>
    </xf>
    <xf numFmtId="0" fontId="13" fillId="20" borderId="63" xfId="0" applyFont="1" applyFill="1" applyBorder="1" applyAlignment="1">
      <alignment vertical="center" wrapText="1"/>
    </xf>
    <xf numFmtId="0" fontId="13" fillId="20" borderId="66" xfId="0" applyFont="1" applyFill="1" applyBorder="1" applyAlignment="1">
      <alignment horizontal="center" vertical="center" wrapText="1"/>
    </xf>
    <xf numFmtId="0" fontId="13" fillId="20" borderId="65" xfId="0" applyFont="1" applyFill="1" applyBorder="1" applyAlignment="1">
      <alignment horizontal="center" vertical="center" wrapText="1"/>
    </xf>
    <xf numFmtId="0" fontId="9" fillId="0" borderId="61" xfId="0" applyFont="1" applyBorder="1" applyAlignment="1">
      <alignment vertical="center" wrapText="1"/>
    </xf>
    <xf numFmtId="3" fontId="10" fillId="0" borderId="60" xfId="0" applyNumberFormat="1" applyFont="1" applyBorder="1" applyAlignment="1">
      <alignment wrapText="1"/>
    </xf>
    <xf numFmtId="181" fontId="10" fillId="0" borderId="60" xfId="0" applyNumberFormat="1" applyFont="1" applyBorder="1" applyAlignment="1">
      <alignment wrapText="1"/>
    </xf>
    <xf numFmtId="0" fontId="17" fillId="0" borderId="61" xfId="0" applyFont="1" applyBorder="1" applyAlignment="1">
      <alignment vertical="center" wrapText="1"/>
    </xf>
    <xf numFmtId="0" fontId="13" fillId="0" borderId="61" xfId="0" applyFont="1" applyBorder="1"/>
    <xf numFmtId="0" fontId="13" fillId="0" borderId="61" xfId="0" applyFont="1" applyBorder="1" applyAlignment="1">
      <alignment vertical="center" wrapText="1"/>
    </xf>
    <xf numFmtId="181" fontId="12" fillId="0" borderId="60" xfId="0" applyNumberFormat="1" applyFont="1" applyBorder="1" applyAlignment="1">
      <alignment wrapText="1"/>
    </xf>
    <xf numFmtId="175" fontId="10" fillId="0" borderId="60" xfId="0" applyNumberFormat="1" applyFont="1" applyBorder="1" applyAlignment="1">
      <alignment wrapText="1"/>
    </xf>
    <xf numFmtId="180" fontId="10" fillId="0" borderId="60" xfId="0" applyNumberFormat="1" applyFont="1" applyBorder="1" applyAlignment="1">
      <alignment wrapText="1"/>
    </xf>
    <xf numFmtId="0" fontId="13" fillId="20" borderId="61" xfId="0" applyFont="1" applyFill="1" applyBorder="1" applyAlignment="1">
      <alignment horizontal="left" wrapText="1"/>
    </xf>
    <xf numFmtId="0" fontId="10" fillId="0" borderId="61" xfId="0" applyFont="1" applyBorder="1" applyAlignment="1">
      <alignment vertical="center" wrapText="1"/>
    </xf>
    <xf numFmtId="3" fontId="10" fillId="0" borderId="61" xfId="0" applyNumberFormat="1" applyFont="1" applyBorder="1" applyAlignment="1">
      <alignment vertical="center" wrapText="1"/>
    </xf>
    <xf numFmtId="0" fontId="9" fillId="7" borderId="61" xfId="0" applyFont="1" applyFill="1" applyBorder="1" applyAlignment="1">
      <alignment vertical="center" wrapText="1"/>
    </xf>
    <xf numFmtId="3" fontId="9" fillId="0" borderId="61" xfId="0" applyNumberFormat="1" applyFont="1" applyBorder="1" applyAlignment="1">
      <alignment vertical="center" wrapText="1"/>
    </xf>
    <xf numFmtId="0" fontId="22" fillId="0" borderId="61" xfId="0" applyFont="1" applyBorder="1" applyAlignment="1">
      <alignment vertical="center" wrapText="1"/>
    </xf>
    <xf numFmtId="0" fontId="12" fillId="0" borderId="61" xfId="0" applyFont="1" applyBorder="1" applyAlignment="1">
      <alignment vertical="center" wrapText="1"/>
    </xf>
    <xf numFmtId="3" fontId="13" fillId="0" borderId="67" xfId="24" applyNumberFormat="1" applyFont="1" applyBorder="1" applyAlignment="1">
      <alignment wrapText="1"/>
    </xf>
    <xf numFmtId="0" fontId="13" fillId="0" borderId="61" xfId="0" applyFont="1" applyBorder="1" applyAlignment="1">
      <alignment horizontal="center" vertical="center" wrapText="1"/>
    </xf>
    <xf numFmtId="3" fontId="10" fillId="0" borderId="61"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0" fontId="13" fillId="0" borderId="61" xfId="0" applyFont="1" applyBorder="1" applyAlignment="1">
      <alignment vertical="center"/>
    </xf>
    <xf numFmtId="177" fontId="9" fillId="0" borderId="61" xfId="0" applyNumberFormat="1" applyFont="1" applyBorder="1" applyAlignment="1">
      <alignment vertical="center" wrapText="1"/>
    </xf>
    <xf numFmtId="4" fontId="9" fillId="0" borderId="61" xfId="0" applyNumberFormat="1" applyFont="1" applyBorder="1" applyAlignment="1">
      <alignment vertical="center" wrapText="1"/>
    </xf>
    <xf numFmtId="0" fontId="12" fillId="0" borderId="61" xfId="0" applyFont="1" applyBorder="1" applyAlignment="1">
      <alignment horizontal="center" vertical="center" wrapText="1"/>
    </xf>
    <xf numFmtId="3" fontId="13" fillId="0" borderId="61" xfId="0" applyNumberFormat="1" applyFont="1" applyBorder="1" applyAlignment="1">
      <alignment vertical="center" wrapText="1"/>
    </xf>
    <xf numFmtId="4" fontId="13" fillId="0" borderId="61" xfId="0" applyNumberFormat="1" applyFont="1" applyBorder="1" applyAlignment="1">
      <alignment vertical="center" wrapText="1"/>
    </xf>
    <xf numFmtId="177" fontId="13" fillId="0" borderId="61" xfId="0" applyNumberFormat="1" applyFont="1" applyBorder="1" applyAlignment="1">
      <alignment vertical="center" wrapText="1"/>
    </xf>
    <xf numFmtId="175" fontId="12" fillId="0" borderId="61" xfId="0" applyNumberFormat="1" applyFont="1" applyBorder="1" applyAlignment="1">
      <alignment wrapText="1"/>
    </xf>
    <xf numFmtId="0" fontId="12" fillId="0" borderId="62" xfId="0" applyFont="1" applyBorder="1" applyAlignment="1">
      <alignment vertical="center" wrapText="1"/>
    </xf>
    <xf numFmtId="0" fontId="13" fillId="20" borderId="67" xfId="27" quotePrefix="1" applyFont="1" applyFill="1" applyBorder="1" applyAlignment="1">
      <alignment horizontal="left" wrapText="1"/>
    </xf>
    <xf numFmtId="0" fontId="13" fillId="20" borderId="61" xfId="0" applyFont="1" applyFill="1" applyBorder="1" applyAlignment="1">
      <alignment horizontal="center" vertical="center" wrapText="1"/>
    </xf>
    <xf numFmtId="0" fontId="13" fillId="20" borderId="66" xfId="25" applyFont="1" applyFill="1" applyBorder="1" applyAlignment="1">
      <alignment horizontal="center" vertical="center" wrapText="1"/>
    </xf>
    <xf numFmtId="0" fontId="13" fillId="20" borderId="61" xfId="25" applyFont="1" applyFill="1" applyBorder="1" applyAlignment="1">
      <alignment horizontal="center" vertical="center" wrapText="1"/>
    </xf>
    <xf numFmtId="0" fontId="13" fillId="0" borderId="62" xfId="25" applyFont="1" applyBorder="1" applyAlignment="1">
      <alignment vertical="center" wrapText="1"/>
    </xf>
    <xf numFmtId="0" fontId="13" fillId="0" borderId="60" xfId="25" applyFont="1" applyBorder="1" applyAlignment="1">
      <alignment vertical="center" wrapText="1"/>
    </xf>
    <xf numFmtId="3" fontId="9" fillId="7" borderId="61" xfId="0" applyNumberFormat="1" applyFont="1" applyFill="1" applyBorder="1" applyAlignment="1">
      <alignment vertical="center" wrapText="1"/>
    </xf>
    <xf numFmtId="0" fontId="9" fillId="0" borderId="61" xfId="25" applyFont="1" applyBorder="1" applyAlignment="1">
      <alignment horizontal="center" vertical="center"/>
    </xf>
    <xf numFmtId="0" fontId="9" fillId="0" borderId="62" xfId="25" applyFont="1" applyBorder="1" applyAlignment="1">
      <alignment horizontal="left" vertical="center" wrapText="1" indent="3"/>
    </xf>
    <xf numFmtId="3" fontId="9" fillId="4" borderId="61" xfId="25" applyNumberFormat="1" applyFont="1" applyFill="1" applyBorder="1" applyAlignment="1">
      <alignment vertical="center" wrapText="1"/>
    </xf>
    <xf numFmtId="3" fontId="13" fillId="4" borderId="61" xfId="25" applyNumberFormat="1" applyFont="1" applyFill="1" applyBorder="1" applyAlignment="1">
      <alignment vertical="center" wrapText="1"/>
    </xf>
    <xf numFmtId="0" fontId="13" fillId="0" borderId="62" xfId="25" applyFont="1" applyBorder="1" applyAlignment="1">
      <alignment vertical="center"/>
    </xf>
    <xf numFmtId="0" fontId="10" fillId="0" borderId="61" xfId="25" applyFont="1" applyBorder="1" applyAlignment="1">
      <alignment horizontal="center" vertical="center"/>
    </xf>
    <xf numFmtId="3" fontId="9" fillId="0" borderId="61" xfId="25" applyNumberFormat="1" applyFont="1" applyBorder="1" applyAlignment="1">
      <alignment vertical="center" wrapText="1"/>
    </xf>
    <xf numFmtId="0" fontId="12" fillId="20" borderId="64" xfId="0" applyFont="1" applyFill="1" applyBorder="1" applyAlignment="1">
      <alignment horizontal="center"/>
    </xf>
    <xf numFmtId="0" fontId="12" fillId="11" borderId="65" xfId="0" applyFont="1" applyFill="1" applyBorder="1"/>
    <xf numFmtId="0" fontId="16" fillId="11" borderId="67" xfId="0" applyFont="1" applyFill="1" applyBorder="1" applyAlignment="1">
      <alignment vertical="top" readingOrder="1"/>
    </xf>
    <xf numFmtId="0" fontId="16" fillId="11" borderId="63" xfId="0" applyFont="1" applyFill="1" applyBorder="1" applyAlignment="1">
      <alignment vertical="top" readingOrder="1"/>
    </xf>
    <xf numFmtId="3" fontId="16" fillId="0" borderId="61" xfId="0" applyNumberFormat="1" applyFont="1" applyBorder="1" applyAlignment="1">
      <alignment horizontal="right" wrapText="1" readingOrder="1"/>
    </xf>
    <xf numFmtId="0" fontId="15" fillId="0" borderId="61" xfId="0" applyFont="1" applyBorder="1" applyAlignment="1">
      <alignment horizontal="left" vertical="center" wrapText="1" readingOrder="1"/>
    </xf>
    <xf numFmtId="3" fontId="15" fillId="0" borderId="61" xfId="0" applyNumberFormat="1" applyFont="1" applyBorder="1" applyAlignment="1">
      <alignment horizontal="right" wrapText="1" readingOrder="1"/>
    </xf>
    <xf numFmtId="0" fontId="15" fillId="0" borderId="64" xfId="0" applyFont="1" applyBorder="1" applyAlignment="1">
      <alignment horizontal="left" vertical="center" wrapText="1" readingOrder="1"/>
    </xf>
    <xf numFmtId="3" fontId="15" fillId="0" borderId="64" xfId="0" applyNumberFormat="1" applyFont="1" applyBorder="1" applyAlignment="1">
      <alignment horizontal="right" wrapText="1" readingOrder="1"/>
    </xf>
    <xf numFmtId="49" fontId="10" fillId="0" borderId="61" xfId="59" applyNumberFormat="1" applyFont="1" applyBorder="1" applyAlignment="1">
      <alignment horizontal="center" vertical="center" wrapText="1"/>
    </xf>
    <xf numFmtId="0" fontId="12" fillId="20" borderId="61" xfId="59" applyFont="1" applyFill="1" applyBorder="1" applyAlignment="1">
      <alignment horizontal="center" vertical="center" wrapText="1"/>
    </xf>
    <xf numFmtId="0" fontId="10" fillId="0" borderId="61" xfId="59" applyFont="1" applyBorder="1" applyAlignment="1">
      <alignment horizontal="center" vertical="center" wrapText="1"/>
    </xf>
    <xf numFmtId="0" fontId="10" fillId="0" borderId="61" xfId="59" applyFont="1" applyBorder="1" applyAlignment="1">
      <alignment horizontal="left" vertical="center" wrapText="1"/>
    </xf>
    <xf numFmtId="3" fontId="10" fillId="0" borderId="61" xfId="59" applyNumberFormat="1" applyFont="1" applyBorder="1" applyAlignment="1">
      <alignment horizontal="center" vertical="center" wrapText="1"/>
    </xf>
    <xf numFmtId="0" fontId="10" fillId="0" borderId="61" xfId="59" applyFont="1" applyBorder="1" applyAlignment="1">
      <alignment vertical="center" wrapText="1"/>
    </xf>
    <xf numFmtId="0" fontId="10" fillId="2" borderId="61" xfId="59" applyFont="1" applyFill="1" applyBorder="1" applyAlignment="1">
      <alignment horizontal="center" vertical="center" wrapText="1"/>
    </xf>
    <xf numFmtId="0" fontId="10" fillId="0" borderId="61" xfId="59" quotePrefix="1" applyFont="1" applyBorder="1" applyAlignment="1">
      <alignment horizontal="center" vertical="center" wrapText="1"/>
    </xf>
    <xf numFmtId="0" fontId="12" fillId="20" borderId="65" xfId="27" applyFont="1" applyFill="1" applyBorder="1" applyAlignment="1">
      <alignment horizontal="left"/>
    </xf>
    <xf numFmtId="0" fontId="12" fillId="20" borderId="67" xfId="29" quotePrefix="1" applyFont="1" applyFill="1" applyBorder="1" applyAlignment="1">
      <alignment horizontal="center"/>
    </xf>
    <xf numFmtId="0" fontId="9" fillId="9" borderId="61" xfId="0" applyFont="1" applyFill="1" applyBorder="1" applyAlignment="1">
      <alignment horizontal="center" vertical="center" wrapText="1"/>
    </xf>
    <xf numFmtId="0" fontId="12" fillId="20" borderId="65" xfId="38" applyFont="1" applyFill="1" applyBorder="1"/>
    <xf numFmtId="0" fontId="13" fillId="9" borderId="61" xfId="0" applyFont="1" applyFill="1" applyBorder="1" applyAlignment="1">
      <alignment horizontal="center" vertical="center" wrapText="1"/>
    </xf>
    <xf numFmtId="0" fontId="13" fillId="9" borderId="61" xfId="0" applyFont="1" applyFill="1" applyBorder="1" applyAlignment="1">
      <alignment vertical="center" wrapText="1"/>
    </xf>
    <xf numFmtId="3" fontId="13" fillId="9" borderId="61" xfId="0" applyNumberFormat="1" applyFont="1" applyFill="1" applyBorder="1" applyAlignment="1">
      <alignment vertical="center" wrapText="1"/>
    </xf>
    <xf numFmtId="0" fontId="9" fillId="9" borderId="61" xfId="0" applyFont="1" applyFill="1" applyBorder="1" applyAlignment="1">
      <alignment vertical="center" wrapText="1"/>
    </xf>
    <xf numFmtId="3" fontId="18" fillId="3" borderId="61" xfId="0" applyNumberFormat="1" applyFont="1" applyFill="1" applyBorder="1" applyAlignment="1">
      <alignment vertical="center" wrapText="1"/>
    </xf>
    <xf numFmtId="3" fontId="9" fillId="9" borderId="61" xfId="0" applyNumberFormat="1" applyFont="1" applyFill="1" applyBorder="1" applyAlignment="1">
      <alignment vertical="center" wrapText="1"/>
    </xf>
    <xf numFmtId="0" fontId="9" fillId="9" borderId="61" xfId="0" applyFont="1" applyFill="1" applyBorder="1" applyAlignment="1">
      <alignment horizontal="justify" vertical="center" wrapText="1"/>
    </xf>
    <xf numFmtId="3" fontId="18" fillId="2" borderId="61" xfId="0" applyNumberFormat="1" applyFont="1" applyFill="1" applyBorder="1" applyAlignment="1">
      <alignment vertical="center" wrapText="1"/>
    </xf>
    <xf numFmtId="3" fontId="19" fillId="0" borderId="61" xfId="0" applyNumberFormat="1" applyFont="1" applyBorder="1" applyAlignment="1">
      <alignment horizontal="center" vertical="center" wrapText="1"/>
    </xf>
    <xf numFmtId="3" fontId="9" fillId="0" borderId="61" xfId="0" applyNumberFormat="1" applyFont="1" applyBorder="1" applyAlignment="1">
      <alignment horizontal="center" vertical="center" wrapText="1"/>
    </xf>
    <xf numFmtId="0" fontId="12" fillId="20" borderId="64" xfId="38" applyFont="1" applyFill="1" applyBorder="1"/>
    <xf numFmtId="1" fontId="10" fillId="0" borderId="64" xfId="38" applyNumberFormat="1" applyFont="1" applyBorder="1" applyAlignment="1">
      <alignment horizontal="center" vertical="center"/>
    </xf>
    <xf numFmtId="1" fontId="10" fillId="0" borderId="64" xfId="38" applyNumberFormat="1" applyFont="1" applyBorder="1"/>
    <xf numFmtId="0" fontId="12" fillId="7" borderId="61" xfId="0" applyFont="1" applyFill="1" applyBorder="1" applyAlignment="1">
      <alignment vertical="center" wrapText="1"/>
    </xf>
    <xf numFmtId="171" fontId="12" fillId="20" borderId="61" xfId="38" applyNumberFormat="1" applyFont="1" applyFill="1" applyBorder="1" applyAlignment="1">
      <alignment horizontal="left"/>
    </xf>
    <xf numFmtId="0" fontId="9" fillId="0" borderId="61" xfId="0" applyFont="1" applyBorder="1" applyAlignment="1">
      <alignment horizontal="center" vertical="center"/>
    </xf>
    <xf numFmtId="0" fontId="15" fillId="0" borderId="61" xfId="0" applyFont="1" applyBorder="1" applyAlignment="1">
      <alignment vertical="center" wrapText="1"/>
    </xf>
    <xf numFmtId="0" fontId="15" fillId="4" borderId="61" xfId="0" applyFont="1" applyFill="1" applyBorder="1" applyAlignment="1">
      <alignment vertical="center" wrapText="1"/>
    </xf>
    <xf numFmtId="0" fontId="9" fillId="4" borderId="61" xfId="0" applyFont="1" applyFill="1" applyBorder="1" applyAlignment="1">
      <alignment vertical="center" wrapText="1"/>
    </xf>
    <xf numFmtId="0" fontId="10" fillId="0" borderId="61" xfId="0" applyFont="1" applyBorder="1" applyAlignment="1">
      <alignment horizontal="center" vertical="center"/>
    </xf>
    <xf numFmtId="0" fontId="12" fillId="20" borderId="65" xfId="0" applyFont="1" applyFill="1" applyBorder="1" applyAlignment="1">
      <alignment horizontal="left" vertical="top"/>
    </xf>
    <xf numFmtId="0" fontId="12" fillId="20" borderId="63" xfId="0" applyFont="1" applyFill="1" applyBorder="1"/>
    <xf numFmtId="0" fontId="12" fillId="20" borderId="61" xfId="0" quotePrefix="1" applyFont="1" applyFill="1" applyBorder="1" applyAlignment="1">
      <alignment horizontal="center" vertical="center" wrapText="1"/>
    </xf>
    <xf numFmtId="0" fontId="12" fillId="20" borderId="66" xfId="0" quotePrefix="1" applyFont="1" applyFill="1" applyBorder="1" applyAlignment="1">
      <alignment horizontal="left" wrapText="1"/>
    </xf>
    <xf numFmtId="0" fontId="10" fillId="0" borderId="61" xfId="0" applyFont="1" applyBorder="1" applyAlignment="1">
      <alignment horizontal="center"/>
    </xf>
    <xf numFmtId="0" fontId="16" fillId="20" borderId="62" xfId="0" applyFont="1" applyFill="1" applyBorder="1" applyAlignment="1">
      <alignment wrapText="1"/>
    </xf>
    <xf numFmtId="0" fontId="12" fillId="20" borderId="61" xfId="0" quotePrefix="1" applyFont="1" applyFill="1" applyBorder="1" applyAlignment="1">
      <alignment horizontal="left" wrapText="1"/>
    </xf>
    <xf numFmtId="0" fontId="10" fillId="20" borderId="62" xfId="0" applyFont="1" applyFill="1" applyBorder="1"/>
    <xf numFmtId="0" fontId="10" fillId="20" borderId="66" xfId="0" applyFont="1" applyFill="1" applyBorder="1"/>
    <xf numFmtId="0" fontId="12" fillId="20" borderId="61" xfId="0" quotePrefix="1" applyFont="1" applyFill="1" applyBorder="1" applyAlignment="1">
      <alignment horizontal="center" wrapText="1"/>
    </xf>
    <xf numFmtId="0" fontId="16" fillId="20" borderId="60" xfId="0" applyFont="1" applyFill="1" applyBorder="1" applyAlignment="1">
      <alignment horizontal="center" vertical="center" wrapText="1"/>
    </xf>
    <xf numFmtId="0" fontId="10" fillId="20" borderId="61" xfId="0" applyFont="1" applyFill="1" applyBorder="1" applyAlignment="1">
      <alignment horizontal="center" vertical="center"/>
    </xf>
    <xf numFmtId="0" fontId="10" fillId="0" borderId="61" xfId="0" applyFont="1" applyBorder="1" applyAlignment="1">
      <alignment horizontal="right"/>
    </xf>
    <xf numFmtId="0" fontId="10" fillId="0" borderId="61" xfId="0" applyFont="1" applyBorder="1" applyAlignment="1">
      <alignment horizontal="center" vertical="center" wrapText="1"/>
    </xf>
    <xf numFmtId="0" fontId="10" fillId="0" borderId="61" xfId="0" applyFont="1" applyBorder="1" applyAlignment="1">
      <alignment horizontal="justify" vertical="center" wrapText="1"/>
    </xf>
    <xf numFmtId="3" fontId="19" fillId="0" borderId="61" xfId="0" applyNumberFormat="1" applyFont="1" applyBorder="1" applyAlignment="1">
      <alignment horizontal="right" vertical="center" wrapText="1"/>
    </xf>
    <xf numFmtId="3" fontId="10" fillId="0" borderId="61" xfId="0" applyNumberFormat="1" applyFont="1" applyBorder="1" applyAlignment="1">
      <alignment horizontal="right" vertical="center" wrapText="1"/>
    </xf>
    <xf numFmtId="0" fontId="10" fillId="0" borderId="61" xfId="0" applyFont="1" applyBorder="1" applyAlignment="1">
      <alignment horizontal="right" vertical="center"/>
    </xf>
    <xf numFmtId="0" fontId="12" fillId="0" borderId="61" xfId="0" applyFont="1" applyBorder="1" applyAlignment="1">
      <alignment horizontal="justify" vertical="center" wrapText="1"/>
    </xf>
    <xf numFmtId="3" fontId="12" fillId="0" borderId="61" xfId="0" applyNumberFormat="1" applyFont="1" applyBorder="1" applyAlignment="1">
      <alignment horizontal="right" vertical="center" wrapText="1"/>
    </xf>
    <xf numFmtId="0" fontId="12" fillId="0" borderId="61" xfId="0" applyFont="1" applyBorder="1" applyAlignment="1">
      <alignment horizontal="right"/>
    </xf>
    <xf numFmtId="0" fontId="19" fillId="0" borderId="61" xfId="0" applyFont="1" applyBorder="1" applyAlignment="1">
      <alignment horizontal="right" vertical="center"/>
    </xf>
    <xf numFmtId="3" fontId="19" fillId="0" borderId="61" xfId="0" applyNumberFormat="1" applyFont="1" applyBorder="1" applyAlignment="1">
      <alignment horizontal="right" vertical="center"/>
    </xf>
    <xf numFmtId="3" fontId="10" fillId="0" borderId="61" xfId="0" applyNumberFormat="1" applyFont="1" applyBorder="1" applyAlignment="1">
      <alignment horizontal="right" wrapText="1"/>
    </xf>
    <xf numFmtId="0" fontId="19" fillId="0" borderId="61" xfId="0" applyFont="1" applyBorder="1" applyAlignment="1">
      <alignment horizontal="right" vertical="center" wrapText="1"/>
    </xf>
    <xf numFmtId="0" fontId="12" fillId="0" borderId="61" xfId="0" applyFont="1" applyBorder="1"/>
    <xf numFmtId="3" fontId="10" fillId="0" borderId="61" xfId="0" applyNumberFormat="1" applyFont="1" applyBorder="1" applyAlignment="1">
      <alignment horizontal="center" wrapText="1"/>
    </xf>
    <xf numFmtId="0" fontId="10" fillId="0" borderId="61" xfId="0" applyFont="1" applyBorder="1" applyAlignment="1">
      <alignment horizontal="right" wrapText="1"/>
    </xf>
    <xf numFmtId="164" fontId="10" fillId="0" borderId="61" xfId="0" applyNumberFormat="1" applyFont="1" applyBorder="1" applyAlignment="1">
      <alignment horizontal="right" vertical="center" wrapText="1"/>
    </xf>
    <xf numFmtId="164" fontId="12" fillId="0" borderId="61" xfId="0" applyNumberFormat="1" applyFont="1" applyBorder="1" applyAlignment="1">
      <alignment horizontal="right" vertical="center" wrapText="1"/>
    </xf>
    <xf numFmtId="164" fontId="10" fillId="0" borderId="61" xfId="0" applyNumberFormat="1" applyFont="1" applyBorder="1" applyAlignment="1">
      <alignment horizontal="right" wrapText="1"/>
    </xf>
    <xf numFmtId="0" fontId="23" fillId="0" borderId="61" xfId="0" applyFont="1" applyBorder="1" applyAlignment="1">
      <alignment horizontal="left" vertical="center"/>
    </xf>
    <xf numFmtId="0" fontId="10" fillId="0" borderId="61" xfId="0" applyFont="1" applyBorder="1" applyAlignment="1">
      <alignment horizontal="right" vertical="center" wrapText="1"/>
    </xf>
    <xf numFmtId="0" fontId="10" fillId="0" borderId="61" xfId="0" applyFont="1" applyBorder="1" applyAlignment="1">
      <alignment horizontal="left" vertical="center" wrapText="1"/>
    </xf>
    <xf numFmtId="3" fontId="10" fillId="0" borderId="61" xfId="0" applyNumberFormat="1" applyFont="1" applyBorder="1" applyAlignment="1">
      <alignment horizontal="right"/>
    </xf>
    <xf numFmtId="0" fontId="15" fillId="0" borderId="61" xfId="0" applyFont="1" applyBorder="1" applyAlignment="1">
      <alignment horizontal="center" vertical="center" wrapText="1"/>
    </xf>
    <xf numFmtId="0" fontId="24" fillId="0" borderId="61" xfId="0" applyFont="1" applyBorder="1" applyAlignment="1">
      <alignment horizontal="center" vertical="center" wrapText="1"/>
    </xf>
    <xf numFmtId="0" fontId="16" fillId="20" borderId="64" xfId="0" applyFont="1" applyFill="1" applyBorder="1" applyAlignment="1">
      <alignment horizontal="center" vertical="center" wrapText="1"/>
    </xf>
    <xf numFmtId="0" fontId="57" fillId="20" borderId="64" xfId="0" applyFont="1" applyFill="1" applyBorder="1" applyAlignment="1">
      <alignment horizontal="center" vertical="center" wrapText="1"/>
    </xf>
    <xf numFmtId="3" fontId="15" fillId="0" borderId="61" xfId="0" applyNumberFormat="1" applyFont="1" applyBorder="1" applyAlignment="1">
      <alignment vertical="center" wrapText="1"/>
    </xf>
    <xf numFmtId="0" fontId="24" fillId="0" borderId="61" xfId="0" applyFont="1" applyBorder="1" applyAlignment="1">
      <alignment vertical="center" wrapText="1"/>
    </xf>
    <xf numFmtId="3" fontId="24" fillId="0" borderId="61" xfId="0" applyNumberFormat="1" applyFont="1" applyBorder="1" applyAlignment="1">
      <alignment vertical="center" wrapText="1"/>
    </xf>
    <xf numFmtId="172" fontId="24" fillId="0" borderId="61" xfId="26" applyNumberFormat="1" applyFont="1" applyFill="1" applyBorder="1" applyAlignment="1">
      <alignment vertical="center" wrapText="1"/>
    </xf>
    <xf numFmtId="0" fontId="16" fillId="0" borderId="61" xfId="0" applyFont="1" applyBorder="1" applyAlignment="1">
      <alignment vertical="center" wrapText="1"/>
    </xf>
    <xf numFmtId="3" fontId="16" fillId="0" borderId="61" xfId="0" applyNumberFormat="1" applyFont="1" applyBorder="1" applyAlignment="1">
      <alignment vertical="center" wrapText="1"/>
    </xf>
    <xf numFmtId="0" fontId="41" fillId="0" borderId="61" xfId="0" applyFont="1" applyBorder="1" applyAlignment="1">
      <alignment vertical="center" wrapText="1"/>
    </xf>
    <xf numFmtId="0" fontId="12" fillId="20" borderId="61" xfId="48" applyFont="1" applyFill="1" applyBorder="1" applyAlignment="1">
      <alignment horizontal="center" vertical="center" wrapText="1"/>
    </xf>
    <xf numFmtId="15" fontId="12" fillId="20" borderId="61" xfId="50" quotePrefix="1" applyNumberFormat="1" applyFont="1" applyFill="1" applyBorder="1" applyAlignment="1">
      <alignment horizontal="center" vertical="top" wrapText="1"/>
    </xf>
    <xf numFmtId="0" fontId="12" fillId="20" borderId="61" xfId="50" applyFont="1" applyFill="1" applyBorder="1" applyAlignment="1">
      <alignment horizontal="center" vertical="top" wrapText="1"/>
    </xf>
    <xf numFmtId="3" fontId="10" fillId="2" borderId="66" xfId="5" applyFont="1" applyFill="1" applyBorder="1" applyAlignment="1">
      <alignment horizontal="center" vertical="top"/>
      <protection locked="0"/>
    </xf>
    <xf numFmtId="0" fontId="10" fillId="0" borderId="61" xfId="4" quotePrefix="1" applyFont="1" applyBorder="1" applyAlignment="1">
      <alignment horizontal="center" vertical="center"/>
    </xf>
    <xf numFmtId="0" fontId="10" fillId="0" borderId="61" xfId="4" applyFont="1" applyBorder="1" applyAlignment="1">
      <alignment horizontal="left" vertical="center" wrapText="1" indent="1"/>
    </xf>
    <xf numFmtId="3" fontId="10" fillId="9" borderId="61" xfId="5" applyFont="1" applyFill="1" applyBorder="1" applyAlignment="1">
      <alignment horizontal="center" vertical="center"/>
      <protection locked="0"/>
    </xf>
    <xf numFmtId="49" fontId="10" fillId="0" borderId="61" xfId="4" quotePrefix="1" applyNumberFormat="1" applyFont="1" applyBorder="1" applyAlignment="1">
      <alignment horizontal="center" vertical="center"/>
    </xf>
    <xf numFmtId="0" fontId="10" fillId="0" borderId="61" xfId="4" applyFont="1" applyBorder="1" applyAlignment="1">
      <alignment horizontal="left" vertical="center" wrapText="1" indent="3"/>
    </xf>
    <xf numFmtId="164" fontId="10" fillId="0" borderId="61" xfId="5" applyNumberFormat="1" applyFont="1" applyFill="1" applyBorder="1" applyAlignment="1">
      <alignment horizontal="center" vertical="center"/>
      <protection locked="0"/>
    </xf>
    <xf numFmtId="164" fontId="10" fillId="9" borderId="61" xfId="5" applyNumberFormat="1" applyFont="1" applyFill="1" applyBorder="1" applyAlignment="1">
      <alignment horizontal="center" vertical="center"/>
      <protection locked="0"/>
    </xf>
    <xf numFmtId="3" fontId="10" fillId="0" borderId="61" xfId="5" applyFont="1" applyFill="1" applyBorder="1" applyAlignment="1">
      <alignment horizontal="center" vertical="center"/>
      <protection locked="0"/>
    </xf>
    <xf numFmtId="0" fontId="12" fillId="11" borderId="61" xfId="1" applyFont="1" applyFill="1" applyBorder="1" applyAlignment="1">
      <alignment horizontal="left"/>
    </xf>
    <xf numFmtId="0" fontId="9" fillId="20" borderId="61" xfId="0" applyFont="1" applyFill="1" applyBorder="1" applyAlignment="1">
      <alignment horizontal="center" vertical="center" wrapText="1"/>
    </xf>
    <xf numFmtId="0" fontId="9" fillId="0" borderId="61" xfId="0" quotePrefix="1" applyFont="1" applyBorder="1" applyAlignment="1">
      <alignment horizontal="center" vertical="center"/>
    </xf>
    <xf numFmtId="10" fontId="10" fillId="0" borderId="61" xfId="3" applyNumberFormat="1" applyFont="1" applyFill="1" applyBorder="1" applyAlignment="1" applyProtection="1">
      <alignment horizontal="right" vertical="center" wrapText="1"/>
      <protection locked="0"/>
    </xf>
    <xf numFmtId="0" fontId="13" fillId="20" borderId="61" xfId="0" applyFont="1" applyFill="1" applyBorder="1" applyAlignment="1">
      <alignment horizontal="center" vertical="center"/>
    </xf>
    <xf numFmtId="0" fontId="12" fillId="20" borderId="61" xfId="0" quotePrefix="1" applyFont="1" applyFill="1" applyBorder="1" applyAlignment="1">
      <alignment horizontal="center" vertical="center"/>
    </xf>
    <xf numFmtId="0" fontId="15" fillId="4" borderId="61" xfId="7" applyFont="1" applyFill="1" applyBorder="1" applyAlignment="1">
      <alignment horizontal="center" vertical="center" wrapText="1"/>
    </xf>
    <xf numFmtId="0" fontId="15" fillId="0" borderId="61" xfId="7" applyFont="1" applyBorder="1" applyAlignment="1">
      <alignment horizontal="center" vertical="center" wrapText="1"/>
    </xf>
    <xf numFmtId="3" fontId="10" fillId="0" borderId="61" xfId="0" quotePrefix="1" applyNumberFormat="1" applyFont="1" applyBorder="1" applyAlignment="1">
      <alignment vertical="center" wrapText="1"/>
    </xf>
    <xf numFmtId="0" fontId="16" fillId="0" borderId="61" xfId="7" applyFont="1" applyBorder="1" applyAlignment="1">
      <alignment horizontal="center" vertical="center" wrapText="1"/>
    </xf>
    <xf numFmtId="0" fontId="16" fillId="0" borderId="61" xfId="7" applyFont="1" applyBorder="1" applyAlignment="1">
      <alignment vertical="center" wrapText="1"/>
    </xf>
    <xf numFmtId="3" fontId="13" fillId="0" borderId="61" xfId="7" quotePrefix="1" applyNumberFormat="1" applyFont="1" applyBorder="1" applyAlignment="1">
      <alignment vertical="center"/>
    </xf>
    <xf numFmtId="0" fontId="10" fillId="8" borderId="61" xfId="7" applyFont="1" applyFill="1" applyBorder="1"/>
    <xf numFmtId="0" fontId="10" fillId="0" borderId="61" xfId="7" applyFont="1" applyBorder="1" applyAlignment="1">
      <alignment horizontal="center" vertical="center"/>
    </xf>
    <xf numFmtId="0" fontId="10" fillId="0" borderId="61" xfId="7" applyFont="1" applyBorder="1" applyAlignment="1">
      <alignment vertical="center" wrapText="1"/>
    </xf>
    <xf numFmtId="3" fontId="10" fillId="0" borderId="61" xfId="7" quotePrefix="1" applyNumberFormat="1" applyFont="1" applyBorder="1" applyAlignment="1">
      <alignment vertical="center"/>
    </xf>
    <xf numFmtId="0" fontId="10" fillId="4" borderId="61" xfId="7" applyFont="1" applyFill="1" applyBorder="1" applyAlignment="1">
      <alignment horizontal="center" vertical="center" wrapText="1"/>
    </xf>
    <xf numFmtId="0" fontId="10" fillId="4" borderId="61" xfId="7" applyFont="1" applyFill="1" applyBorder="1" applyAlignment="1">
      <alignment vertical="center" wrapText="1"/>
    </xf>
    <xf numFmtId="0" fontId="10" fillId="0" borderId="61" xfId="7" applyFont="1" applyBorder="1" applyAlignment="1">
      <alignment horizontal="center"/>
    </xf>
    <xf numFmtId="0" fontId="12" fillId="0" borderId="61" xfId="7" applyFont="1" applyBorder="1" applyAlignment="1">
      <alignment horizontal="justify" vertical="top"/>
    </xf>
    <xf numFmtId="3" fontId="12" fillId="0" borderId="61" xfId="7" quotePrefix="1" applyNumberFormat="1" applyFont="1" applyBorder="1" applyAlignment="1">
      <alignment vertical="center" wrapText="1"/>
    </xf>
    <xf numFmtId="0" fontId="10" fillId="0" borderId="61" xfId="7" applyFont="1" applyBorder="1" applyAlignment="1">
      <alignment horizontal="center" vertical="center" wrapText="1"/>
    </xf>
    <xf numFmtId="0" fontId="10" fillId="0" borderId="61" xfId="7" applyFont="1" applyBorder="1" applyAlignment="1">
      <alignment horizontal="justify" vertical="top"/>
    </xf>
    <xf numFmtId="0" fontId="10" fillId="0" borderId="61" xfId="7" quotePrefix="1" applyFont="1" applyBorder="1" applyAlignment="1">
      <alignment vertical="center" wrapText="1"/>
    </xf>
    <xf numFmtId="0" fontId="10" fillId="0" borderId="61" xfId="7" applyFont="1" applyBorder="1" applyAlignment="1">
      <alignment horizontal="left" vertical="center" wrapText="1" indent="1"/>
    </xf>
    <xf numFmtId="0" fontId="10" fillId="2" borderId="61" xfId="7" applyFont="1" applyFill="1" applyBorder="1" applyAlignment="1">
      <alignment horizontal="center" vertical="center"/>
    </xf>
    <xf numFmtId="0" fontId="12" fillId="2" borderId="61" xfId="7" applyFont="1" applyFill="1" applyBorder="1" applyAlignment="1">
      <alignment horizontal="justify" vertical="center"/>
    </xf>
    <xf numFmtId="3" fontId="10" fillId="0" borderId="61" xfId="7" quotePrefix="1" applyNumberFormat="1" applyFont="1" applyBorder="1" applyAlignment="1">
      <alignment vertical="center" wrapText="1"/>
    </xf>
    <xf numFmtId="0" fontId="12" fillId="2" borderId="61" xfId="7" applyFont="1" applyFill="1" applyBorder="1" applyAlignment="1">
      <alignment horizontal="justify" vertical="top"/>
    </xf>
    <xf numFmtId="0" fontId="12" fillId="3" borderId="61" xfId="7" applyFont="1" applyFill="1" applyBorder="1" applyAlignment="1">
      <alignment horizontal="justify" vertical="top"/>
    </xf>
    <xf numFmtId="3" fontId="12" fillId="3" borderId="61" xfId="7" quotePrefix="1" applyNumberFormat="1" applyFont="1" applyFill="1" applyBorder="1" applyAlignment="1">
      <alignment vertical="center"/>
    </xf>
    <xf numFmtId="0" fontId="10" fillId="0" borderId="61" xfId="7" applyFont="1" applyBorder="1" applyAlignment="1">
      <alignment horizontal="justify" vertical="center"/>
    </xf>
    <xf numFmtId="0" fontId="10" fillId="0" borderId="61" xfId="0" applyFont="1" applyBorder="1" applyAlignment="1">
      <alignment horizontal="justify" vertical="top" wrapText="1"/>
    </xf>
    <xf numFmtId="0" fontId="10" fillId="0" borderId="61" xfId="7" applyFont="1" applyBorder="1" applyAlignment="1">
      <alignment horizontal="justify" vertical="top" wrapText="1"/>
    </xf>
    <xf numFmtId="0" fontId="10" fillId="0" borderId="61" xfId="0" applyFont="1" applyBorder="1" applyAlignment="1">
      <alignment horizontal="justify" vertical="top"/>
    </xf>
    <xf numFmtId="0" fontId="10" fillId="2" borderId="61" xfId="7" applyFont="1" applyFill="1" applyBorder="1" applyAlignment="1">
      <alignment horizontal="justify" vertical="center"/>
    </xf>
    <xf numFmtId="0" fontId="10" fillId="2" borderId="61" xfId="7" applyFont="1" applyFill="1" applyBorder="1" applyAlignment="1">
      <alignment horizontal="justify" vertical="top"/>
    </xf>
    <xf numFmtId="3" fontId="10" fillId="2" borderId="61" xfId="7" quotePrefix="1" applyNumberFormat="1" applyFont="1" applyFill="1" applyBorder="1" applyAlignment="1">
      <alignment vertical="center" wrapText="1"/>
    </xf>
    <xf numFmtId="0" fontId="12" fillId="0" borderId="61" xfId="7" applyFont="1" applyBorder="1"/>
    <xf numFmtId="3" fontId="12" fillId="0" borderId="61" xfId="7" quotePrefix="1" applyNumberFormat="1" applyFont="1" applyBorder="1" applyAlignment="1">
      <alignment vertical="center"/>
    </xf>
    <xf numFmtId="0" fontId="12" fillId="0" borderId="61" xfId="0" applyFont="1" applyBorder="1" applyAlignment="1">
      <alignment horizontal="justify" vertical="top"/>
    </xf>
    <xf numFmtId="0" fontId="10" fillId="0" borderId="61" xfId="7" applyFont="1" applyBorder="1"/>
    <xf numFmtId="174" fontId="10" fillId="0" borderId="61" xfId="26" applyNumberFormat="1" applyFont="1" applyBorder="1" applyAlignment="1">
      <alignment horizontal="right" vertical="center" wrapText="1"/>
    </xf>
    <xf numFmtId="174" fontId="10" fillId="0" borderId="61" xfId="26" applyNumberFormat="1" applyFont="1" applyFill="1" applyBorder="1" applyAlignment="1">
      <alignment horizontal="right" vertical="center" wrapText="1"/>
    </xf>
    <xf numFmtId="9" fontId="11" fillId="0" borderId="61" xfId="3" applyFont="1" applyFill="1" applyBorder="1" applyAlignment="1">
      <alignment horizontal="right" vertical="center"/>
    </xf>
    <xf numFmtId="0" fontId="10" fillId="0" borderId="61" xfId="7" quotePrefix="1" applyFont="1" applyBorder="1" applyAlignment="1">
      <alignment horizontal="right" vertical="center" wrapText="1"/>
    </xf>
    <xf numFmtId="174" fontId="10" fillId="0" borderId="61" xfId="26" applyNumberFormat="1" applyFont="1" applyFill="1" applyBorder="1" applyAlignment="1">
      <alignment vertical="center" wrapText="1"/>
    </xf>
    <xf numFmtId="0" fontId="13" fillId="20" borderId="61" xfId="7" quotePrefix="1" applyFont="1" applyFill="1" applyBorder="1" applyAlignment="1">
      <alignment horizontal="center" vertical="center"/>
    </xf>
    <xf numFmtId="3" fontId="13" fillId="0" borderId="61" xfId="7" quotePrefix="1" applyNumberFormat="1" applyFont="1" applyBorder="1" applyAlignment="1">
      <alignment vertical="center" wrapText="1"/>
    </xf>
    <xf numFmtId="0" fontId="15" fillId="4" borderId="61" xfId="7" applyFont="1" applyFill="1" applyBorder="1" applyAlignment="1">
      <alignment vertical="center" wrapText="1"/>
    </xf>
    <xf numFmtId="0" fontId="15" fillId="4" borderId="61" xfId="7" applyFont="1" applyFill="1" applyBorder="1" applyAlignment="1">
      <alignment horizontal="left" vertical="center" wrapText="1" indent="1"/>
    </xf>
    <xf numFmtId="3" fontId="9" fillId="0" borderId="61" xfId="7" quotePrefix="1" applyNumberFormat="1" applyFont="1" applyBorder="1" applyAlignment="1">
      <alignment vertical="center"/>
    </xf>
    <xf numFmtId="3" fontId="9" fillId="0" borderId="61" xfId="7" quotePrefix="1" applyNumberFormat="1" applyFont="1" applyBorder="1" applyAlignment="1">
      <alignment vertical="center" wrapText="1"/>
    </xf>
    <xf numFmtId="0" fontId="15" fillId="0" borderId="61" xfId="7" applyFont="1" applyBorder="1" applyAlignment="1">
      <alignment horizontal="left" vertical="center" wrapText="1" indent="1"/>
    </xf>
    <xf numFmtId="0" fontId="9" fillId="0" borderId="0" xfId="0" applyFont="1" applyAlignment="1">
      <alignment horizontal="left" vertical="center" wrapText="1" shrinkToFit="1"/>
    </xf>
    <xf numFmtId="0" fontId="0" fillId="0" borderId="0" xfId="0" applyAlignment="1">
      <alignment horizontal="left" vertical="center" wrapText="1" shrinkToFit="1"/>
    </xf>
    <xf numFmtId="0" fontId="12" fillId="20" borderId="0" xfId="28" quotePrefix="1" applyFont="1" applyFill="1" applyAlignment="1">
      <alignment horizontal="left" vertical="center" wrapText="1"/>
    </xf>
    <xf numFmtId="0" fontId="59" fillId="0" borderId="0" xfId="0" applyFont="1" applyAlignment="1">
      <alignment wrapText="1"/>
    </xf>
    <xf numFmtId="0" fontId="12" fillId="20" borderId="64"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2" fillId="20" borderId="65" xfId="27" quotePrefix="1" applyFont="1" applyFill="1" applyBorder="1" applyAlignment="1">
      <alignment horizontal="left" wrapText="1"/>
    </xf>
    <xf numFmtId="0" fontId="12" fillId="20" borderId="63" xfId="27" quotePrefix="1" applyFont="1" applyFill="1" applyBorder="1" applyAlignment="1">
      <alignment horizontal="left" wrapText="1"/>
    </xf>
    <xf numFmtId="0" fontId="12" fillId="20" borderId="24" xfId="27" quotePrefix="1" applyFont="1" applyFill="1" applyBorder="1" applyAlignment="1">
      <alignment horizontal="left" wrapText="1"/>
    </xf>
    <xf numFmtId="0" fontId="12" fillId="20" borderId="15" xfId="27" quotePrefix="1" applyFont="1" applyFill="1" applyBorder="1" applyAlignment="1">
      <alignment horizontal="left" wrapText="1"/>
    </xf>
    <xf numFmtId="0" fontId="12" fillId="20" borderId="18" xfId="27" quotePrefix="1" applyFont="1" applyFill="1" applyBorder="1" applyAlignment="1">
      <alignment horizontal="left" wrapText="1"/>
    </xf>
    <xf numFmtId="0" fontId="12" fillId="20" borderId="17" xfId="27" quotePrefix="1" applyFont="1" applyFill="1" applyBorder="1" applyAlignment="1">
      <alignment horizontal="left" wrapText="1"/>
    </xf>
    <xf numFmtId="0" fontId="12" fillId="20" borderId="66" xfId="0" applyFont="1" applyFill="1" applyBorder="1" applyAlignment="1">
      <alignment horizontal="center" vertical="center" wrapText="1"/>
    </xf>
    <xf numFmtId="0" fontId="12" fillId="20" borderId="60" xfId="0" applyFont="1" applyFill="1" applyBorder="1" applyAlignment="1">
      <alignment horizontal="center" vertical="center" wrapText="1"/>
    </xf>
    <xf numFmtId="0" fontId="12" fillId="20" borderId="62" xfId="0" applyFont="1" applyFill="1" applyBorder="1" applyAlignment="1">
      <alignment horizontal="center" vertical="center" wrapText="1"/>
    </xf>
    <xf numFmtId="0" fontId="12" fillId="20" borderId="18" xfId="0" applyFont="1" applyFill="1" applyBorder="1" applyAlignment="1">
      <alignment horizontal="center" vertical="center" wrapText="1"/>
    </xf>
    <xf numFmtId="0" fontId="12" fillId="20" borderId="0" xfId="27" quotePrefix="1" applyFont="1" applyFill="1" applyAlignment="1">
      <alignment horizontal="left" wrapText="1"/>
    </xf>
    <xf numFmtId="0" fontId="12" fillId="20" borderId="67"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65"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3" fillId="11" borderId="61" xfId="0" applyFont="1" applyFill="1" applyBorder="1" applyAlignment="1">
      <alignment horizontal="center"/>
    </xf>
    <xf numFmtId="0" fontId="59" fillId="0" borderId="0" xfId="0" applyFont="1" applyAlignment="1">
      <alignment horizontal="left" vertical="center" wrapText="1"/>
    </xf>
    <xf numFmtId="0" fontId="9" fillId="0" borderId="0" xfId="0" applyFont="1" applyAlignment="1">
      <alignment horizontal="left" vertical="center" wrapText="1"/>
    </xf>
    <xf numFmtId="1" fontId="10" fillId="0" borderId="0" xfId="0" applyNumberFormat="1" applyFont="1" applyAlignment="1">
      <alignment vertical="center" wrapText="1"/>
    </xf>
    <xf numFmtId="1" fontId="19" fillId="0" borderId="0" xfId="0" applyNumberFormat="1" applyFont="1" applyAlignment="1">
      <alignment vertical="center" wrapText="1"/>
    </xf>
    <xf numFmtId="1" fontId="15" fillId="0" borderId="0" xfId="0" applyNumberFormat="1" applyFont="1" applyAlignment="1">
      <alignment vertical="center" wrapText="1"/>
    </xf>
    <xf numFmtId="0" fontId="12" fillId="20" borderId="67" xfId="27" quotePrefix="1" applyFont="1" applyFill="1" applyBorder="1" applyAlignment="1">
      <alignment horizontal="left" wrapText="1"/>
    </xf>
    <xf numFmtId="0" fontId="12" fillId="20" borderId="16" xfId="27" quotePrefix="1" applyFont="1" applyFill="1" applyBorder="1" applyAlignment="1">
      <alignment horizontal="left" wrapText="1"/>
    </xf>
    <xf numFmtId="0" fontId="12" fillId="20" borderId="65" xfId="0" applyFont="1" applyFill="1" applyBorder="1" applyAlignment="1">
      <alignment horizontal="center" vertical="center"/>
    </xf>
    <xf numFmtId="0" fontId="12" fillId="20" borderId="66" xfId="0" applyFont="1" applyFill="1" applyBorder="1" applyAlignment="1">
      <alignment horizontal="center" vertical="center"/>
    </xf>
    <xf numFmtId="0" fontId="12" fillId="20" borderId="60" xfId="0" applyFont="1" applyFill="1" applyBorder="1" applyAlignment="1">
      <alignment horizontal="center" vertical="center"/>
    </xf>
    <xf numFmtId="0" fontId="9" fillId="0" borderId="0" xfId="0" applyFont="1" applyAlignment="1"/>
    <xf numFmtId="49" fontId="60" fillId="0" borderId="0" xfId="0" applyNumberFormat="1" applyFont="1" applyAlignment="1">
      <alignment horizontal="left" vertical="center" wrapText="1"/>
    </xf>
    <xf numFmtId="0" fontId="12" fillId="20" borderId="15" xfId="0" applyFont="1" applyFill="1" applyBorder="1" applyAlignment="1">
      <alignment horizontal="center" vertical="center" wrapText="1"/>
    </xf>
    <xf numFmtId="0" fontId="10" fillId="0" borderId="0" xfId="0" applyFont="1" applyAlignment="1"/>
    <xf numFmtId="0" fontId="12" fillId="0" borderId="0" xfId="0" applyFont="1" applyAlignment="1">
      <alignment horizontal="left" vertical="center"/>
    </xf>
    <xf numFmtId="0" fontId="12" fillId="20" borderId="62" xfId="29" quotePrefix="1" applyFont="1" applyFill="1" applyBorder="1" applyAlignment="1">
      <alignment horizontal="center" vertical="center" wrapText="1"/>
    </xf>
    <xf numFmtId="0" fontId="12" fillId="20" borderId="60" xfId="29" quotePrefix="1" applyFont="1" applyFill="1" applyBorder="1" applyAlignment="1">
      <alignment horizontal="center" vertical="center" wrapText="1"/>
    </xf>
    <xf numFmtId="0" fontId="58" fillId="0" borderId="0" xfId="0" applyFont="1" applyAlignment="1">
      <alignment wrapText="1"/>
    </xf>
    <xf numFmtId="0" fontId="12" fillId="20" borderId="67" xfId="0" applyFont="1" applyFill="1" applyBorder="1" applyAlignment="1">
      <alignment horizontal="left" wrapText="1"/>
    </xf>
    <xf numFmtId="0" fontId="12" fillId="20" borderId="16" xfId="0" applyFont="1" applyFill="1" applyBorder="1" applyAlignment="1">
      <alignment horizontal="left" wrapText="1"/>
    </xf>
    <xf numFmtId="0" fontId="12" fillId="20" borderId="16" xfId="0" applyFont="1" applyFill="1" applyBorder="1" applyAlignment="1">
      <alignment horizontal="center" vertical="center" wrapText="1"/>
    </xf>
    <xf numFmtId="0" fontId="13" fillId="20" borderId="67" xfId="1" applyFont="1" applyFill="1" applyBorder="1" applyAlignment="1">
      <alignment horizontal="center" vertical="center" wrapText="1"/>
    </xf>
    <xf numFmtId="0" fontId="12" fillId="20" borderId="67" xfId="1" applyFont="1" applyFill="1" applyBorder="1" applyAlignment="1">
      <alignment horizontal="center" vertical="center" wrapText="1"/>
    </xf>
    <xf numFmtId="0" fontId="13" fillId="20" borderId="62" xfId="0" applyFont="1" applyFill="1" applyBorder="1" applyAlignment="1">
      <alignment horizontal="center" vertical="center" wrapText="1"/>
    </xf>
    <xf numFmtId="0" fontId="13" fillId="20" borderId="66" xfId="0" applyFont="1" applyFill="1" applyBorder="1" applyAlignment="1">
      <alignment horizontal="center" vertical="center" wrapText="1"/>
    </xf>
    <xf numFmtId="0" fontId="13" fillId="20" borderId="60" xfId="0" applyFont="1" applyFill="1" applyBorder="1" applyAlignment="1">
      <alignment horizontal="center" vertical="center" wrapText="1"/>
    </xf>
    <xf numFmtId="0" fontId="10" fillId="0" borderId="0" xfId="24" applyFont="1" applyAlignment="1">
      <alignment horizontal="left" vertical="center" wrapText="1"/>
    </xf>
    <xf numFmtId="0" fontId="10" fillId="0" borderId="0" xfId="0" applyFont="1" applyAlignment="1">
      <alignment wrapText="1"/>
    </xf>
    <xf numFmtId="0" fontId="13" fillId="20" borderId="62" xfId="1" quotePrefix="1" applyFont="1" applyFill="1" applyBorder="1" applyAlignment="1">
      <alignment horizontal="center"/>
    </xf>
    <xf numFmtId="0" fontId="13" fillId="20" borderId="60" xfId="1" quotePrefix="1" applyFont="1" applyFill="1" applyBorder="1" applyAlignment="1">
      <alignment horizontal="center"/>
    </xf>
    <xf numFmtId="0" fontId="9" fillId="0" borderId="0" xfId="0" applyFont="1" applyAlignment="1">
      <alignment wrapText="1"/>
    </xf>
    <xf numFmtId="0" fontId="13" fillId="20" borderId="64"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38" fillId="20" borderId="24" xfId="0" quotePrefix="1" applyFont="1" applyFill="1" applyBorder="1" applyAlignment="1">
      <alignment horizontal="left" wrapText="1"/>
    </xf>
    <xf numFmtId="0" fontId="38" fillId="20" borderId="15" xfId="0" applyFont="1" applyFill="1" applyBorder="1" applyAlignment="1">
      <alignment horizontal="left" wrapText="1"/>
    </xf>
    <xf numFmtId="0" fontId="38" fillId="20" borderId="24" xfId="0" applyFont="1" applyFill="1" applyBorder="1" applyAlignment="1">
      <alignment horizontal="left" wrapText="1"/>
    </xf>
    <xf numFmtId="0" fontId="13" fillId="20" borderId="4" xfId="0" applyFont="1" applyFill="1" applyBorder="1" applyAlignment="1">
      <alignment horizontal="center" vertical="center" wrapText="1"/>
    </xf>
    <xf numFmtId="0" fontId="13" fillId="20" borderId="65" xfId="0" applyFont="1" applyFill="1" applyBorder="1" applyAlignment="1">
      <alignment horizontal="center" vertical="center" wrapText="1"/>
    </xf>
    <xf numFmtId="0" fontId="15" fillId="0" borderId="0" xfId="0" applyFont="1" applyAlignment="1">
      <alignment wrapText="1"/>
    </xf>
    <xf numFmtId="0" fontId="13" fillId="20" borderId="0" xfId="0" applyFont="1" applyFill="1" applyAlignment="1">
      <alignment horizontal="left" wrapText="1"/>
    </xf>
    <xf numFmtId="0" fontId="12" fillId="20" borderId="61" xfId="0" applyFont="1" applyFill="1" applyBorder="1" applyAlignment="1">
      <alignment horizontal="center" vertical="center" wrapText="1"/>
    </xf>
    <xf numFmtId="0" fontId="13" fillId="20" borderId="61" xfId="0" applyFont="1" applyFill="1" applyBorder="1" applyAlignment="1">
      <alignment horizontal="center" vertical="center" wrapText="1"/>
    </xf>
    <xf numFmtId="15" fontId="12" fillId="20" borderId="65" xfId="1" quotePrefix="1" applyNumberFormat="1" applyFont="1" applyFill="1" applyBorder="1" applyAlignment="1">
      <alignment horizontal="center"/>
    </xf>
    <xf numFmtId="0" fontId="12" fillId="20" borderId="63" xfId="1" quotePrefix="1" applyFont="1" applyFill="1" applyBorder="1" applyAlignment="1">
      <alignment horizontal="center"/>
    </xf>
    <xf numFmtId="0" fontId="13" fillId="20" borderId="67" xfId="27" applyFont="1" applyFill="1" applyBorder="1" applyAlignment="1">
      <alignment horizontal="center" vertical="center"/>
    </xf>
    <xf numFmtId="3" fontId="13" fillId="20" borderId="64" xfId="0" applyNumberFormat="1" applyFont="1" applyFill="1" applyBorder="1" applyAlignment="1">
      <alignment horizontal="center" vertical="center" wrapText="1"/>
    </xf>
    <xf numFmtId="3" fontId="13" fillId="20" borderId="4" xfId="0" applyNumberFormat="1" applyFont="1" applyFill="1" applyBorder="1" applyAlignment="1">
      <alignment horizontal="center" vertical="center" wrapText="1"/>
    </xf>
    <xf numFmtId="177" fontId="13" fillId="20" borderId="64" xfId="0" applyNumberFormat="1" applyFont="1" applyFill="1" applyBorder="1" applyAlignment="1">
      <alignment horizontal="center" vertical="center" wrapText="1"/>
    </xf>
    <xf numFmtId="177" fontId="13" fillId="20" borderId="4" xfId="0" applyNumberFormat="1" applyFont="1" applyFill="1" applyBorder="1" applyAlignment="1">
      <alignment horizontal="center" vertical="center" wrapText="1"/>
    </xf>
    <xf numFmtId="0" fontId="13" fillId="20" borderId="64" xfId="0" applyFont="1" applyFill="1" applyBorder="1" applyAlignment="1">
      <alignment horizontal="center" wrapText="1"/>
    </xf>
    <xf numFmtId="0" fontId="13" fillId="20" borderId="4" xfId="0" applyFont="1" applyFill="1" applyBorder="1" applyAlignment="1">
      <alignment horizontal="center" wrapText="1"/>
    </xf>
    <xf numFmtId="3" fontId="12" fillId="20" borderId="64" xfId="0" applyNumberFormat="1" applyFont="1" applyFill="1" applyBorder="1" applyAlignment="1">
      <alignment horizontal="center" vertical="center" wrapText="1"/>
    </xf>
    <xf numFmtId="3" fontId="12" fillId="20" borderId="4" xfId="0" applyNumberFormat="1" applyFont="1" applyFill="1" applyBorder="1" applyAlignment="1">
      <alignment horizontal="center" vertical="center" wrapText="1"/>
    </xf>
    <xf numFmtId="9" fontId="13" fillId="20" borderId="66" xfId="27" applyNumberFormat="1" applyFont="1" applyFill="1" applyBorder="1" applyAlignment="1">
      <alignment horizontal="center" vertical="center" wrapText="1"/>
    </xf>
    <xf numFmtId="0" fontId="13" fillId="20" borderId="0" xfId="27" applyFont="1" applyFill="1" applyAlignment="1">
      <alignment horizontal="left" wrapText="1"/>
    </xf>
    <xf numFmtId="0" fontId="13" fillId="20" borderId="16" xfId="27" applyFont="1" applyFill="1" applyBorder="1" applyAlignment="1">
      <alignment horizontal="left" wrapText="1"/>
    </xf>
    <xf numFmtId="0" fontId="13" fillId="20" borderId="62" xfId="27" quotePrefix="1" applyFont="1" applyFill="1" applyBorder="1" applyAlignment="1">
      <alignment horizontal="center" vertical="center" wrapText="1"/>
    </xf>
    <xf numFmtId="0" fontId="13" fillId="20" borderId="60" xfId="27" quotePrefix="1" applyFont="1" applyFill="1" applyBorder="1" applyAlignment="1">
      <alignment horizontal="center" vertical="center" wrapText="1"/>
    </xf>
    <xf numFmtId="0" fontId="13" fillId="0" borderId="0" xfId="27" quotePrefix="1" applyFont="1" applyAlignment="1">
      <alignment horizontal="left" vertical="center" wrapText="1"/>
    </xf>
    <xf numFmtId="0" fontId="13" fillId="20" borderId="65" xfId="27" applyFont="1" applyFill="1" applyBorder="1" applyAlignment="1">
      <alignment horizontal="left" vertical="center" wrapText="1"/>
    </xf>
    <xf numFmtId="0" fontId="13" fillId="20" borderId="63" xfId="27" applyFont="1" applyFill="1" applyBorder="1" applyAlignment="1">
      <alignment horizontal="left" vertical="center" wrapText="1"/>
    </xf>
    <xf numFmtId="0" fontId="13" fillId="20" borderId="18" xfId="27" applyFont="1" applyFill="1" applyBorder="1" applyAlignment="1">
      <alignment horizontal="left" vertical="center" wrapText="1"/>
    </xf>
    <xf numFmtId="0" fontId="13" fillId="20" borderId="17" xfId="27" applyFont="1" applyFill="1" applyBorder="1" applyAlignment="1">
      <alignment horizontal="left" vertical="center" wrapText="1"/>
    </xf>
    <xf numFmtId="3" fontId="12" fillId="7" borderId="0" xfId="24" quotePrefix="1" applyNumberFormat="1" applyFont="1" applyFill="1" applyAlignment="1">
      <alignment horizontal="center" vertical="center"/>
    </xf>
    <xf numFmtId="3" fontId="12" fillId="7" borderId="0" xfId="28" applyNumberFormat="1" applyFont="1" applyFill="1" applyAlignment="1">
      <alignment horizontal="center" vertical="center"/>
    </xf>
    <xf numFmtId="0" fontId="9" fillId="0" borderId="0" xfId="0" applyFont="1" applyAlignment="1">
      <alignment vertical="center" wrapText="1"/>
    </xf>
    <xf numFmtId="0" fontId="12" fillId="20" borderId="64" xfId="0" applyFont="1" applyFill="1" applyBorder="1" applyAlignment="1">
      <alignment horizontal="center" vertical="center"/>
    </xf>
    <xf numFmtId="0" fontId="12" fillId="20" borderId="4" xfId="0" applyFont="1" applyFill="1" applyBorder="1" applyAlignment="1">
      <alignment horizontal="center" vertical="center"/>
    </xf>
    <xf numFmtId="0" fontId="12" fillId="20" borderId="3" xfId="0" applyFont="1" applyFill="1" applyBorder="1" applyAlignment="1">
      <alignment horizontal="center" vertical="center"/>
    </xf>
    <xf numFmtId="0" fontId="12" fillId="0" borderId="0" xfId="0" applyFont="1" applyAlignment="1">
      <alignment horizontal="left"/>
    </xf>
    <xf numFmtId="0" fontId="12" fillId="20" borderId="61" xfId="0" applyFont="1" applyFill="1" applyBorder="1" applyAlignment="1">
      <alignment horizontal="center"/>
    </xf>
    <xf numFmtId="0" fontId="12" fillId="20" borderId="64" xfId="0" applyFont="1" applyFill="1" applyBorder="1" applyAlignment="1">
      <alignment horizontal="left"/>
    </xf>
    <xf numFmtId="0" fontId="12" fillId="20" borderId="4" xfId="0" applyFont="1" applyFill="1" applyBorder="1" applyAlignment="1">
      <alignment horizontal="left"/>
    </xf>
    <xf numFmtId="0" fontId="16" fillId="22" borderId="44" xfId="0" applyFont="1" applyFill="1" applyBorder="1" applyAlignment="1">
      <alignment horizontal="center" vertical="top" wrapText="1" readingOrder="1"/>
    </xf>
    <xf numFmtId="0" fontId="10" fillId="11" borderId="45" xfId="0" applyFont="1" applyFill="1" applyBorder="1" applyAlignment="1">
      <alignment vertical="top" wrapText="1"/>
    </xf>
    <xf numFmtId="0" fontId="10" fillId="11" borderId="44" xfId="0" applyFont="1" applyFill="1" applyBorder="1" applyAlignment="1">
      <alignment vertical="top" wrapText="1"/>
    </xf>
    <xf numFmtId="0" fontId="12" fillId="11" borderId="18" xfId="0" applyFont="1" applyFill="1" applyBorder="1" applyAlignment="1">
      <alignment horizontal="left" wrapText="1"/>
    </xf>
    <xf numFmtId="0" fontId="12" fillId="11" borderId="16" xfId="0" applyFont="1" applyFill="1" applyBorder="1" applyAlignment="1">
      <alignment horizontal="left" wrapText="1"/>
    </xf>
    <xf numFmtId="0" fontId="12" fillId="11" borderId="17" xfId="0" applyFont="1" applyFill="1" applyBorder="1" applyAlignment="1">
      <alignment horizontal="left" wrapText="1"/>
    </xf>
    <xf numFmtId="0" fontId="16" fillId="0" borderId="62" xfId="0" applyFont="1" applyBorder="1" applyAlignment="1">
      <alignment vertical="top" wrapText="1" readingOrder="1"/>
    </xf>
    <xf numFmtId="0" fontId="10" fillId="0" borderId="66" xfId="0" applyFont="1" applyBorder="1" applyAlignment="1">
      <alignment vertical="top" wrapText="1"/>
    </xf>
    <xf numFmtId="0" fontId="10" fillId="0" borderId="60" xfId="0" applyFont="1" applyBorder="1" applyAlignment="1">
      <alignment vertical="top" wrapText="1"/>
    </xf>
    <xf numFmtId="0" fontId="15" fillId="0" borderId="64" xfId="0" applyFont="1" applyBorder="1" applyAlignment="1">
      <alignment horizontal="left" vertical="center" wrapText="1" readingOrder="1"/>
    </xf>
    <xf numFmtId="0" fontId="10" fillId="0" borderId="3" xfId="0" applyFont="1" applyBorder="1" applyAlignment="1">
      <alignment vertical="top" wrapText="1"/>
    </xf>
    <xf numFmtId="0" fontId="10" fillId="0" borderId="4" xfId="0" applyFont="1" applyBorder="1" applyAlignment="1">
      <alignment vertical="top" wrapText="1"/>
    </xf>
    <xf numFmtId="0" fontId="12" fillId="20" borderId="62" xfId="59" applyFont="1" applyFill="1" applyBorder="1" applyAlignment="1">
      <alignment horizontal="center" vertical="center" wrapText="1"/>
    </xf>
    <xf numFmtId="0" fontId="12" fillId="20" borderId="60" xfId="59" applyFont="1" applyFill="1" applyBorder="1" applyAlignment="1">
      <alignment horizontal="center" vertical="center" wrapText="1"/>
    </xf>
    <xf numFmtId="0" fontId="12" fillId="20" borderId="65" xfId="59" applyFont="1" applyFill="1" applyBorder="1" applyAlignment="1">
      <alignment horizontal="center" vertical="center" wrapText="1"/>
    </xf>
    <xf numFmtId="0" fontId="12" fillId="20" borderId="63" xfId="59" applyFont="1" applyFill="1" applyBorder="1" applyAlignment="1">
      <alignment horizontal="center" vertical="center" wrapText="1"/>
    </xf>
    <xf numFmtId="0" fontId="12" fillId="20" borderId="24" xfId="59" applyFont="1" applyFill="1" applyBorder="1" applyAlignment="1">
      <alignment horizontal="center" vertical="center" wrapText="1"/>
    </xf>
    <xf numFmtId="0" fontId="12" fillId="20" borderId="15" xfId="59" applyFont="1" applyFill="1" applyBorder="1" applyAlignment="1">
      <alignment horizontal="center" vertical="center" wrapText="1"/>
    </xf>
    <xf numFmtId="15" fontId="12" fillId="20" borderId="67" xfId="29" quotePrefix="1" applyNumberFormat="1" applyFont="1" applyFill="1" applyBorder="1" applyAlignment="1">
      <alignment horizontal="center"/>
    </xf>
    <xf numFmtId="0" fontId="10" fillId="20" borderId="67" xfId="29" applyFont="1" applyFill="1" applyBorder="1" applyAlignment="1">
      <alignment horizontal="center"/>
    </xf>
    <xf numFmtId="0" fontId="12" fillId="20" borderId="63" xfId="38" quotePrefix="1" applyFont="1" applyFill="1" applyBorder="1" applyAlignment="1">
      <alignment horizontal="left"/>
    </xf>
    <xf numFmtId="0" fontId="12" fillId="20" borderId="17" xfId="38" quotePrefix="1" applyFont="1" applyFill="1" applyBorder="1" applyAlignment="1">
      <alignment horizontal="left"/>
    </xf>
    <xf numFmtId="0" fontId="12" fillId="20" borderId="67" xfId="38" quotePrefix="1" applyFont="1" applyFill="1" applyBorder="1" applyAlignment="1">
      <alignment horizontal="center" vertical="center"/>
    </xf>
    <xf numFmtId="0" fontId="12" fillId="20" borderId="16" xfId="38" quotePrefix="1" applyFont="1" applyFill="1" applyBorder="1" applyAlignment="1">
      <alignment horizontal="center" vertical="center"/>
    </xf>
    <xf numFmtId="0" fontId="9" fillId="0" borderId="0" xfId="60" applyFont="1" applyAlignment="1">
      <alignment wrapText="1"/>
    </xf>
    <xf numFmtId="0" fontId="10" fillId="4" borderId="25" xfId="0" applyFont="1" applyFill="1" applyBorder="1" applyAlignment="1">
      <alignment vertical="center" wrapText="1"/>
    </xf>
    <xf numFmtId="0" fontId="10" fillId="4" borderId="26" xfId="0" applyFont="1" applyFill="1" applyBorder="1" applyAlignment="1">
      <alignment vertical="center" wrapText="1"/>
    </xf>
    <xf numFmtId="0" fontId="10" fillId="4" borderId="27" xfId="0" applyFont="1" applyFill="1" applyBorder="1" applyAlignment="1">
      <alignment vertical="center" wrapText="1"/>
    </xf>
    <xf numFmtId="0" fontId="12" fillId="11" borderId="63" xfId="38" quotePrefix="1" applyFont="1" applyFill="1" applyBorder="1" applyAlignment="1">
      <alignment horizontal="left"/>
    </xf>
    <xf numFmtId="0" fontId="12" fillId="11" borderId="17" xfId="38" quotePrefix="1" applyFont="1" applyFill="1" applyBorder="1" applyAlignment="1">
      <alignment horizontal="left"/>
    </xf>
    <xf numFmtId="0" fontId="16" fillId="20" borderId="62" xfId="0" applyFont="1" applyFill="1" applyBorder="1" applyAlignment="1">
      <alignment horizontal="center" vertical="center" wrapText="1"/>
    </xf>
    <xf numFmtId="0" fontId="16" fillId="20" borderId="66" xfId="0" applyFont="1" applyFill="1" applyBorder="1" applyAlignment="1">
      <alignment horizontal="center" vertical="center" wrapText="1"/>
    </xf>
    <xf numFmtId="0" fontId="16" fillId="20" borderId="60" xfId="0" applyFont="1" applyFill="1" applyBorder="1" applyAlignment="1">
      <alignment horizontal="center" vertical="center" wrapText="1"/>
    </xf>
    <xf numFmtId="0" fontId="10" fillId="13" borderId="5" xfId="0" applyFont="1" applyFill="1" applyBorder="1" applyAlignment="1">
      <alignment vertical="center" wrapText="1"/>
    </xf>
    <xf numFmtId="0" fontId="10" fillId="13" borderId="13" xfId="0" applyFont="1" applyFill="1" applyBorder="1" applyAlignment="1">
      <alignment vertical="center" wrapText="1"/>
    </xf>
    <xf numFmtId="0" fontId="10" fillId="13" borderId="6" xfId="0" applyFont="1" applyFill="1" applyBorder="1" applyAlignment="1">
      <alignment vertical="center" wrapText="1"/>
    </xf>
    <xf numFmtId="0" fontId="22" fillId="4" borderId="25" xfId="0" applyFont="1" applyFill="1" applyBorder="1" applyAlignment="1">
      <alignment vertical="center" wrapText="1"/>
    </xf>
    <xf numFmtId="0" fontId="22" fillId="4" borderId="26" xfId="0" applyFont="1" applyFill="1" applyBorder="1" applyAlignment="1">
      <alignment vertical="center" wrapText="1"/>
    </xf>
    <xf numFmtId="0" fontId="22" fillId="4" borderId="27" xfId="0" applyFont="1" applyFill="1" applyBorder="1" applyAlignment="1">
      <alignment vertical="center" wrapText="1"/>
    </xf>
    <xf numFmtId="0" fontId="10" fillId="4" borderId="21" xfId="0" quotePrefix="1" applyFont="1" applyFill="1" applyBorder="1" applyAlignment="1">
      <alignment vertical="center" wrapText="1"/>
    </xf>
    <xf numFmtId="0" fontId="10" fillId="4" borderId="22" xfId="0" quotePrefix="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1" xfId="0" applyFont="1" applyFill="1" applyBorder="1" applyAlignment="1">
      <alignment vertical="center" wrapText="1"/>
    </xf>
    <xf numFmtId="0" fontId="10" fillId="4" borderId="22" xfId="0" applyFont="1" applyFill="1" applyBorder="1" applyAlignment="1">
      <alignment vertical="center" wrapText="1"/>
    </xf>
    <xf numFmtId="0" fontId="10" fillId="4" borderId="28" xfId="0" applyFont="1" applyFill="1" applyBorder="1" applyAlignment="1">
      <alignment vertical="center" wrapText="1"/>
    </xf>
    <xf numFmtId="0" fontId="10" fillId="4" borderId="29" xfId="0" applyFont="1" applyFill="1" applyBorder="1" applyAlignment="1">
      <alignment vertical="center" wrapText="1"/>
    </xf>
    <xf numFmtId="0" fontId="10" fillId="4" borderId="30" xfId="0" applyFont="1" applyFill="1" applyBorder="1" applyAlignment="1">
      <alignment vertical="center" wrapText="1"/>
    </xf>
    <xf numFmtId="0" fontId="10" fillId="4" borderId="31" xfId="0" applyFont="1" applyFill="1" applyBorder="1" applyAlignment="1">
      <alignment vertical="center" wrapText="1"/>
    </xf>
    <xf numFmtId="0" fontId="10" fillId="4" borderId="32" xfId="0" applyFont="1" applyFill="1" applyBorder="1" applyAlignment="1">
      <alignment vertical="center" wrapText="1"/>
    </xf>
    <xf numFmtId="0" fontId="10" fillId="4" borderId="33" xfId="0" applyFont="1" applyFill="1" applyBorder="1" applyAlignment="1">
      <alignment vertical="center" wrapText="1"/>
    </xf>
    <xf numFmtId="0" fontId="19" fillId="4" borderId="21" xfId="0" applyFont="1" applyFill="1" applyBorder="1" applyAlignment="1">
      <alignment vertical="center" wrapText="1"/>
    </xf>
    <xf numFmtId="0" fontId="19" fillId="4" borderId="22" xfId="0" applyFont="1" applyFill="1" applyBorder="1" applyAlignment="1">
      <alignment vertical="center" wrapText="1"/>
    </xf>
    <xf numFmtId="3" fontId="10" fillId="4" borderId="21" xfId="0" quotePrefix="1" applyNumberFormat="1" applyFont="1" applyFill="1" applyBorder="1" applyAlignment="1">
      <alignment vertical="center" wrapText="1"/>
    </xf>
    <xf numFmtId="3" fontId="10" fillId="4" borderId="54" xfId="0" quotePrefix="1" applyNumberFormat="1" applyFont="1" applyFill="1" applyBorder="1" applyAlignment="1">
      <alignment vertical="center" wrapText="1"/>
    </xf>
    <xf numFmtId="0" fontId="12" fillId="2" borderId="62" xfId="0" applyFont="1" applyFill="1" applyBorder="1" applyAlignment="1">
      <alignment horizontal="left"/>
    </xf>
    <xf numFmtId="0" fontId="12" fillId="2" borderId="66" xfId="0" applyFont="1" applyFill="1" applyBorder="1" applyAlignment="1">
      <alignment horizontal="left"/>
    </xf>
    <xf numFmtId="0" fontId="12" fillId="2" borderId="60" xfId="0" applyFont="1" applyFill="1" applyBorder="1" applyAlignment="1">
      <alignment horizontal="left"/>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4" borderId="54" xfId="0" applyFont="1" applyFill="1" applyBorder="1" applyAlignment="1">
      <alignment horizontal="center" vertical="center" wrapText="1"/>
    </xf>
    <xf numFmtId="0" fontId="19" fillId="4" borderId="54" xfId="0" applyFont="1" applyFill="1" applyBorder="1" applyAlignment="1">
      <alignmen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9" fillId="0" borderId="62" xfId="0" applyFont="1" applyBorder="1" applyAlignment="1">
      <alignment horizontal="center" vertical="center" wrapText="1"/>
    </xf>
    <xf numFmtId="0" fontId="9" fillId="0" borderId="60" xfId="0" applyFont="1" applyBorder="1" applyAlignment="1">
      <alignment horizontal="center" vertical="center" wrapText="1"/>
    </xf>
    <xf numFmtId="0" fontId="19" fillId="0" borderId="5" xfId="0" applyFont="1" applyBorder="1" applyAlignment="1">
      <alignment vertical="center"/>
    </xf>
    <xf numFmtId="0" fontId="19" fillId="0" borderId="6" xfId="0" applyFont="1" applyBorder="1" applyAlignment="1">
      <alignmen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172" fontId="12" fillId="4" borderId="5" xfId="26" applyNumberFormat="1" applyFont="1" applyFill="1" applyBorder="1" applyAlignment="1">
      <alignment horizontal="center" vertical="center" wrapText="1"/>
    </xf>
    <xf numFmtId="172" fontId="12" fillId="4" borderId="6" xfId="26" applyNumberFormat="1" applyFont="1" applyFill="1" applyBorder="1" applyAlignment="1">
      <alignment horizontal="center" vertical="center" wrapText="1"/>
    </xf>
    <xf numFmtId="172" fontId="12" fillId="0" borderId="5" xfId="26" applyNumberFormat="1" applyFont="1" applyFill="1" applyBorder="1" applyAlignment="1">
      <alignment horizontal="center" vertical="center" wrapText="1"/>
    </xf>
    <xf numFmtId="172" fontId="12" fillId="0" borderId="6" xfId="26" applyNumberFormat="1" applyFont="1" applyFill="1" applyBorder="1" applyAlignment="1">
      <alignment horizontal="center" vertical="center" wrapText="1"/>
    </xf>
    <xf numFmtId="172" fontId="10" fillId="4" borderId="5" xfId="26" applyNumberFormat="1" applyFont="1" applyFill="1" applyBorder="1" applyAlignment="1">
      <alignment horizontal="center" vertical="center" wrapText="1"/>
    </xf>
    <xf numFmtId="172" fontId="10" fillId="4" borderId="6" xfId="26" applyNumberFormat="1" applyFont="1" applyFill="1" applyBorder="1" applyAlignment="1">
      <alignment horizontal="center" vertical="center" wrapText="1"/>
    </xf>
    <xf numFmtId="172" fontId="10" fillId="0" borderId="5" xfId="26" applyNumberFormat="1" applyFont="1" applyFill="1" applyBorder="1" applyAlignment="1">
      <alignment horizontal="center" vertical="center" wrapText="1"/>
    </xf>
    <xf numFmtId="172" fontId="10" fillId="0" borderId="6" xfId="26" applyNumberFormat="1" applyFont="1" applyFill="1" applyBorder="1" applyAlignment="1">
      <alignment horizontal="center" vertical="center" wrapText="1"/>
    </xf>
    <xf numFmtId="172" fontId="10" fillId="0" borderId="5" xfId="26" applyNumberFormat="1" applyFont="1" applyFill="1" applyBorder="1" applyAlignment="1">
      <alignment horizontal="center" vertical="center"/>
    </xf>
    <xf numFmtId="172" fontId="10" fillId="0" borderId="6" xfId="26" applyNumberFormat="1" applyFont="1" applyFill="1" applyBorder="1" applyAlignment="1">
      <alignment horizontal="center" vertical="center"/>
    </xf>
    <xf numFmtId="0" fontId="10" fillId="0" borderId="5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2" fillId="12" borderId="5" xfId="0" applyFont="1" applyFill="1" applyBorder="1" applyAlignment="1">
      <alignment vertical="center"/>
    </xf>
    <xf numFmtId="0" fontId="12" fillId="12" borderId="13" xfId="0" applyFont="1" applyFill="1" applyBorder="1" applyAlignment="1">
      <alignment vertical="center"/>
    </xf>
    <xf numFmtId="0" fontId="12" fillId="12" borderId="6" xfId="0" applyFont="1" applyFill="1" applyBorder="1" applyAlignment="1">
      <alignment vertical="center"/>
    </xf>
    <xf numFmtId="172" fontId="19" fillId="6" borderId="5" xfId="26" applyNumberFormat="1" applyFont="1" applyFill="1" applyBorder="1" applyAlignment="1">
      <alignment vertical="center" wrapText="1"/>
    </xf>
    <xf numFmtId="172" fontId="19" fillId="6" borderId="6" xfId="26" applyNumberFormat="1" applyFont="1" applyFill="1" applyBorder="1" applyAlignment="1">
      <alignment vertical="center" wrapText="1"/>
    </xf>
    <xf numFmtId="172" fontId="10" fillId="0" borderId="5" xfId="26" applyNumberFormat="1" applyFont="1" applyBorder="1" applyAlignment="1">
      <alignment horizontal="center" vertical="center" wrapText="1"/>
    </xf>
    <xf numFmtId="172" fontId="10" fillId="0" borderId="6" xfId="26" applyNumberFormat="1" applyFont="1" applyBorder="1" applyAlignment="1">
      <alignment horizontal="center" vertical="center" wrapText="1"/>
    </xf>
    <xf numFmtId="172" fontId="12" fillId="14" borderId="5" xfId="26" applyNumberFormat="1" applyFont="1" applyFill="1" applyBorder="1" applyAlignment="1">
      <alignment horizontal="center" vertical="center" wrapText="1"/>
    </xf>
    <xf numFmtId="172" fontId="12" fillId="14" borderId="6" xfId="26" applyNumberFormat="1" applyFont="1" applyFill="1" applyBorder="1" applyAlignment="1">
      <alignment horizontal="center" vertical="center" wrapText="1"/>
    </xf>
    <xf numFmtId="172" fontId="10" fillId="6" borderId="5" xfId="26" applyNumberFormat="1" applyFont="1" applyFill="1" applyBorder="1" applyAlignment="1">
      <alignment vertical="center"/>
    </xf>
    <xf numFmtId="172" fontId="10" fillId="6" borderId="6" xfId="26" applyNumberFormat="1" applyFont="1" applyFill="1" applyBorder="1" applyAlignment="1">
      <alignment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172" fontId="12" fillId="6" borderId="5" xfId="26" applyNumberFormat="1" applyFont="1" applyFill="1" applyBorder="1" applyAlignment="1">
      <alignment horizontal="center" vertical="center" wrapText="1"/>
    </xf>
    <xf numFmtId="172" fontId="12" fillId="6" borderId="6" xfId="26" applyNumberFormat="1" applyFont="1" applyFill="1" applyBorder="1" applyAlignment="1">
      <alignment horizontal="center" vertical="center" wrapText="1"/>
    </xf>
    <xf numFmtId="172" fontId="12" fillId="0" borderId="20" xfId="26" applyNumberFormat="1"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172" fontId="12" fillId="14" borderId="5" xfId="26" quotePrefix="1" applyNumberFormat="1" applyFont="1" applyFill="1" applyBorder="1" applyAlignment="1">
      <alignment horizontal="center" vertical="center" wrapText="1"/>
    </xf>
    <xf numFmtId="172" fontId="12" fillId="14" borderId="6" xfId="26" quotePrefix="1" applyNumberFormat="1" applyFont="1" applyFill="1" applyBorder="1" applyAlignment="1">
      <alignment horizontal="center" vertical="center" wrapText="1"/>
    </xf>
    <xf numFmtId="172" fontId="10" fillId="6" borderId="5" xfId="26" applyNumberFormat="1" applyFont="1" applyFill="1" applyBorder="1" applyAlignment="1">
      <alignment horizontal="center" vertical="center" wrapText="1"/>
    </xf>
    <xf numFmtId="172" fontId="10" fillId="6" borderId="6" xfId="26" applyNumberFormat="1" applyFont="1" applyFill="1" applyBorder="1" applyAlignment="1">
      <alignment horizontal="center" vertical="center" wrapText="1"/>
    </xf>
    <xf numFmtId="172" fontId="12" fillId="9" borderId="5" xfId="26" applyNumberFormat="1" applyFont="1" applyFill="1" applyBorder="1" applyAlignment="1">
      <alignment horizontal="center" vertical="center" wrapText="1"/>
    </xf>
    <xf numFmtId="172" fontId="12" fillId="9" borderId="6" xfId="26" applyNumberFormat="1" applyFont="1" applyFill="1" applyBorder="1" applyAlignment="1">
      <alignment horizontal="center" vertical="center" wrapText="1"/>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172" fontId="10" fillId="6" borderId="5" xfId="26" applyNumberFormat="1" applyFont="1" applyFill="1" applyBorder="1" applyAlignment="1">
      <alignment horizontal="center" vertical="center"/>
    </xf>
    <xf numFmtId="172" fontId="10" fillId="6" borderId="6" xfId="26" applyNumberFormat="1" applyFont="1" applyFill="1" applyBorder="1" applyAlignment="1">
      <alignment horizontal="center" vertical="center"/>
    </xf>
    <xf numFmtId="172" fontId="10" fillId="9" borderId="5" xfId="26" applyNumberFormat="1" applyFont="1" applyFill="1" applyBorder="1" applyAlignment="1">
      <alignment horizontal="center" vertical="center" wrapText="1"/>
    </xf>
    <xf numFmtId="172" fontId="10" fillId="9" borderId="6" xfId="26" applyNumberFormat="1" applyFont="1" applyFill="1" applyBorder="1" applyAlignment="1">
      <alignment horizontal="center" vertical="center" wrapText="1"/>
    </xf>
    <xf numFmtId="0" fontId="10" fillId="6" borderId="5" xfId="0" applyFont="1" applyFill="1" applyBorder="1" applyAlignment="1">
      <alignment vertical="center"/>
    </xf>
    <xf numFmtId="0" fontId="10" fillId="6" borderId="6" xfId="0" applyFont="1" applyFill="1" applyBorder="1" applyAlignment="1">
      <alignment vertical="center"/>
    </xf>
    <xf numFmtId="172" fontId="12" fillId="14" borderId="5" xfId="26" applyNumberFormat="1" applyFont="1" applyFill="1" applyBorder="1" applyAlignment="1">
      <alignment horizontal="center" vertical="top" wrapText="1"/>
    </xf>
    <xf numFmtId="172" fontId="12" fillId="14" borderId="6" xfId="26" applyNumberFormat="1" applyFont="1" applyFill="1" applyBorder="1" applyAlignment="1">
      <alignment horizontal="center" vertical="top" wrapText="1"/>
    </xf>
    <xf numFmtId="172" fontId="12" fillId="10" borderId="5" xfId="26" applyNumberFormat="1" applyFont="1" applyFill="1" applyBorder="1" applyAlignment="1">
      <alignment horizontal="center" vertical="center" wrapText="1"/>
    </xf>
    <xf numFmtId="172" fontId="12" fillId="10" borderId="6" xfId="26" applyNumberFormat="1" applyFont="1" applyFill="1" applyBorder="1" applyAlignment="1">
      <alignment horizontal="center" vertical="center" wrapText="1"/>
    </xf>
    <xf numFmtId="172" fontId="12" fillId="2" borderId="5" xfId="26" quotePrefix="1" applyNumberFormat="1" applyFont="1" applyFill="1" applyBorder="1" applyAlignment="1">
      <alignment horizontal="center" vertical="center" wrapText="1"/>
    </xf>
    <xf numFmtId="172" fontId="12" fillId="2" borderId="6" xfId="26" applyNumberFormat="1" applyFont="1" applyFill="1" applyBorder="1" applyAlignment="1">
      <alignment horizontal="center" vertical="center" wrapText="1"/>
    </xf>
    <xf numFmtId="172" fontId="12" fillId="2" borderId="6" xfId="26" quotePrefix="1" applyNumberFormat="1" applyFont="1" applyFill="1" applyBorder="1" applyAlignment="1">
      <alignment horizontal="center" vertical="center" wrapText="1"/>
    </xf>
    <xf numFmtId="172" fontId="10" fillId="10" borderId="5" xfId="26" applyNumberFormat="1" applyFont="1" applyFill="1" applyBorder="1" applyAlignment="1">
      <alignment horizontal="center" vertical="center" wrapText="1"/>
    </xf>
    <xf numFmtId="172" fontId="10" fillId="10" borderId="6" xfId="26" applyNumberFormat="1" applyFont="1" applyFill="1" applyBorder="1" applyAlignment="1">
      <alignment horizontal="center" vertical="center" wrapText="1"/>
    </xf>
    <xf numFmtId="0" fontId="17" fillId="0" borderId="0" xfId="60" applyFont="1" applyAlignment="1">
      <alignment wrapText="1"/>
    </xf>
    <xf numFmtId="0" fontId="12" fillId="20" borderId="61" xfId="0" applyFont="1" applyFill="1" applyBorder="1" applyAlignment="1">
      <alignment horizontal="left" wrapText="1"/>
    </xf>
    <xf numFmtId="0" fontId="12" fillId="20" borderId="62" xfId="0" applyFont="1" applyFill="1" applyBorder="1" applyAlignment="1">
      <alignment horizontal="center" vertical="center" wrapText="1" shrinkToFit="1"/>
    </xf>
    <xf numFmtId="0" fontId="12" fillId="20" borderId="60" xfId="0" applyFont="1" applyFill="1" applyBorder="1" applyAlignment="1">
      <alignment horizontal="center" vertical="center" wrapText="1" shrinkToFit="1"/>
    </xf>
    <xf numFmtId="0" fontId="23" fillId="2" borderId="62" xfId="0" applyFont="1" applyFill="1" applyBorder="1" applyAlignment="1">
      <alignment horizontal="left" vertical="center" wrapText="1"/>
    </xf>
    <xf numFmtId="0" fontId="23" fillId="2" borderId="66" xfId="0" applyFont="1" applyFill="1" applyBorder="1" applyAlignment="1">
      <alignment horizontal="left" vertical="center" wrapText="1"/>
    </xf>
    <xf numFmtId="0" fontId="23" fillId="2" borderId="60" xfId="0" applyFont="1" applyFill="1" applyBorder="1" applyAlignment="1">
      <alignment horizontal="left" vertical="center" wrapText="1"/>
    </xf>
    <xf numFmtId="0" fontId="12" fillId="2" borderId="62"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12" fillId="0" borderId="62"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0" xfId="0" applyFont="1" applyBorder="1" applyAlignment="1">
      <alignment horizontal="center" vertical="center" wrapText="1"/>
    </xf>
    <xf numFmtId="0" fontId="15" fillId="0" borderId="0" xfId="0" applyFont="1" applyAlignment="1">
      <alignment horizontal="left" vertical="center" wrapText="1"/>
    </xf>
    <xf numFmtId="0" fontId="16" fillId="20" borderId="62" xfId="0" applyFont="1" applyFill="1" applyBorder="1" applyAlignment="1">
      <alignment horizontal="left" wrapText="1"/>
    </xf>
    <xf numFmtId="0" fontId="16" fillId="20" borderId="60" xfId="0" applyFont="1" applyFill="1" applyBorder="1" applyAlignment="1">
      <alignment horizontal="left" wrapText="1"/>
    </xf>
    <xf numFmtId="0" fontId="16" fillId="20" borderId="0" xfId="0" applyFont="1" applyFill="1" applyAlignment="1">
      <alignment horizontal="left" wrapText="1"/>
    </xf>
    <xf numFmtId="0" fontId="16" fillId="7" borderId="62" xfId="0" applyFont="1" applyFill="1" applyBorder="1" applyAlignment="1">
      <alignment horizontal="left" vertical="center" wrapText="1"/>
    </xf>
    <xf numFmtId="0" fontId="16" fillId="7" borderId="66" xfId="0" applyFont="1" applyFill="1" applyBorder="1" applyAlignment="1">
      <alignment horizontal="left" vertical="center" wrapText="1"/>
    </xf>
    <xf numFmtId="0" fontId="16" fillId="7" borderId="60" xfId="0" applyFont="1" applyFill="1" applyBorder="1" applyAlignment="1">
      <alignment horizontal="left" vertical="center" wrapText="1"/>
    </xf>
    <xf numFmtId="0" fontId="12" fillId="2" borderId="62" xfId="0" applyFont="1" applyFill="1" applyBorder="1" applyAlignment="1">
      <alignment horizontal="left" vertical="center" wrapText="1" indent="1"/>
    </xf>
    <xf numFmtId="0" fontId="12" fillId="2" borderId="66" xfId="0" applyFont="1" applyFill="1" applyBorder="1" applyAlignment="1">
      <alignment horizontal="left" vertical="center" wrapText="1" indent="1"/>
    </xf>
    <xf numFmtId="0" fontId="12" fillId="20" borderId="65" xfId="48" applyFont="1" applyFill="1" applyBorder="1" applyAlignment="1">
      <alignment horizontal="left"/>
    </xf>
    <xf numFmtId="0" fontId="12" fillId="20" borderId="63" xfId="48" applyFont="1" applyFill="1" applyBorder="1" applyAlignment="1">
      <alignment horizontal="left"/>
    </xf>
    <xf numFmtId="0" fontId="12" fillId="20" borderId="18" xfId="48" applyFont="1" applyFill="1" applyBorder="1" applyAlignment="1">
      <alignment horizontal="left"/>
    </xf>
    <xf numFmtId="0" fontId="12" fillId="20" borderId="17" xfId="48" applyFont="1" applyFill="1" applyBorder="1" applyAlignment="1">
      <alignment horizontal="left"/>
    </xf>
    <xf numFmtId="0" fontId="16" fillId="20" borderId="35" xfId="0" applyFont="1" applyFill="1" applyBorder="1" applyAlignment="1">
      <alignment horizontal="center" wrapText="1" readingOrder="1"/>
    </xf>
    <xf numFmtId="0" fontId="45" fillId="20" borderId="36" xfId="0" applyFont="1" applyFill="1" applyBorder="1" applyAlignment="1">
      <alignment horizontal="center" wrapText="1"/>
    </xf>
    <xf numFmtId="0" fontId="16" fillId="20" borderId="37" xfId="0" applyFont="1" applyFill="1" applyBorder="1" applyAlignment="1">
      <alignment horizontal="center" wrapText="1" readingOrder="1"/>
    </xf>
    <xf numFmtId="0" fontId="45" fillId="20" borderId="0" xfId="0" applyFont="1" applyFill="1" applyAlignment="1">
      <alignment horizontal="center"/>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2" fillId="20" borderId="62" xfId="0" applyFont="1" applyFill="1" applyBorder="1" applyAlignment="1">
      <alignment horizontal="center" wrapText="1"/>
    </xf>
    <xf numFmtId="0" fontId="12" fillId="20" borderId="60" xfId="0" applyFont="1" applyFill="1" applyBorder="1" applyAlignment="1">
      <alignment horizontal="center" wrapText="1"/>
    </xf>
    <xf numFmtId="0" fontId="12" fillId="12" borderId="61" xfId="7" applyFont="1" applyFill="1" applyBorder="1" applyAlignment="1">
      <alignment horizontal="left" wrapText="1"/>
    </xf>
    <xf numFmtId="0" fontId="12" fillId="12" borderId="61" xfId="7" applyFont="1" applyFill="1" applyBorder="1" applyAlignment="1">
      <alignment horizontal="left"/>
    </xf>
    <xf numFmtId="0" fontId="12" fillId="12" borderId="61" xfId="7" applyFont="1" applyFill="1" applyBorder="1" applyAlignment="1">
      <alignment horizontal="center"/>
    </xf>
    <xf numFmtId="0" fontId="12" fillId="12" borderId="62" xfId="7" applyFont="1" applyFill="1" applyBorder="1" applyAlignment="1">
      <alignment horizontal="center" vertical="center"/>
    </xf>
    <xf numFmtId="0" fontId="12" fillId="12" borderId="66" xfId="7" applyFont="1" applyFill="1" applyBorder="1" applyAlignment="1">
      <alignment horizontal="center" vertical="center"/>
    </xf>
    <xf numFmtId="0" fontId="12" fillId="12" borderId="60" xfId="7" applyFont="1" applyFill="1" applyBorder="1" applyAlignment="1">
      <alignment horizontal="center" vertical="center"/>
    </xf>
    <xf numFmtId="0" fontId="12" fillId="20" borderId="62" xfId="38" applyFont="1" applyFill="1" applyBorder="1" applyAlignment="1">
      <alignment horizontal="left" wrapText="1"/>
    </xf>
    <xf numFmtId="0" fontId="12" fillId="20" borderId="60" xfId="38" applyFont="1" applyFill="1" applyBorder="1" applyAlignment="1">
      <alignment horizontal="left" wrapText="1"/>
    </xf>
    <xf numFmtId="0" fontId="10" fillId="0" borderId="0" xfId="7" applyFont="1" applyAlignment="1">
      <alignment wrapText="1"/>
    </xf>
    <xf numFmtId="0" fontId="12" fillId="12" borderId="62" xfId="0" applyFont="1" applyFill="1" applyBorder="1" applyAlignment="1">
      <alignment horizontal="center" vertical="center" wrapText="1"/>
    </xf>
    <xf numFmtId="0" fontId="12" fillId="12" borderId="66" xfId="0"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2" fillId="8" borderId="18" xfId="7" applyFont="1" applyFill="1" applyBorder="1" applyAlignment="1">
      <alignment horizontal="center"/>
    </xf>
    <xf numFmtId="0" fontId="12" fillId="8" borderId="16" xfId="7" applyFont="1" applyFill="1" applyBorder="1" applyAlignment="1">
      <alignment horizontal="center"/>
    </xf>
    <xf numFmtId="0" fontId="12" fillId="8" borderId="60" xfId="7" applyFont="1" applyFill="1" applyBorder="1" applyAlignment="1">
      <alignment horizontal="center"/>
    </xf>
    <xf numFmtId="0" fontId="12" fillId="12" borderId="61" xfId="7" applyFont="1" applyFill="1" applyBorder="1" applyAlignment="1">
      <alignment horizontal="center" vertical="center" wrapText="1"/>
    </xf>
    <xf numFmtId="0" fontId="12" fillId="12" borderId="61" xfId="7" applyFont="1" applyFill="1" applyBorder="1" applyAlignment="1">
      <alignment horizontal="center" vertical="center"/>
    </xf>
    <xf numFmtId="0" fontId="12" fillId="20" borderId="16" xfId="38" quotePrefix="1" applyFont="1" applyFill="1" applyBorder="1" applyAlignment="1">
      <alignment horizontal="left"/>
    </xf>
    <xf numFmtId="0" fontId="9" fillId="0" borderId="0" xfId="0" applyFont="1" applyAlignment="1">
      <alignment horizontal="center" vertical="center" wrapText="1"/>
    </xf>
    <xf numFmtId="0" fontId="10" fillId="0" borderId="0" xfId="7" applyFont="1" applyAlignment="1">
      <alignment horizontal="left" wrapText="1"/>
    </xf>
  </cellXfs>
  <cellStyles count="61">
    <cellStyle name="=C:\WINNT35\SYSTEM32\COMMAND.COM" xfId="4" xr:uid="{2353A2BF-4FAE-4992-9CFB-B797BD5BF16A}"/>
    <cellStyle name="=C:\WINNT35\SYSTEM32\COMMAND.COM 2" xfId="49" xr:uid="{3539F825-CA73-4E0D-BF4B-EB757763BDF6}"/>
    <cellStyle name="ColLabelLeveled1" xfId="9" xr:uid="{33A4347E-2E5B-444B-B10F-1354B6A51BB8}"/>
    <cellStyle name="ColLabelLeveled2" xfId="22" xr:uid="{946D1713-3510-4823-AA48-7AE7910F2987}"/>
    <cellStyle name="ColumnCode" xfId="10" xr:uid="{0299BDDD-8BFB-4D88-A1BA-62CF35922BAC}"/>
    <cellStyle name="Comma" xfId="26" builtinId="3"/>
    <cellStyle name="Comma 10" xfId="40" xr:uid="{66EF6DF0-0953-4722-A700-D7B46F7CEA2D}"/>
    <cellStyle name="Comma 2 2 3 5" xfId="46" xr:uid="{F5A8D58F-73C6-40D0-9D50-DD55058A4EFB}"/>
    <cellStyle name="Comma 2 5 2" xfId="31" xr:uid="{68626848-7EBE-4D57-827A-AAD104BFA2C4}"/>
    <cellStyle name="Comma 6" xfId="41" xr:uid="{23FEF048-2534-4C94-A529-17E67B47E103}"/>
    <cellStyle name="DefaultCell" xfId="17" xr:uid="{68E6E1B5-0626-4247-9941-2DC7F81DE5BE}"/>
    <cellStyle name="DefaultCellNumeric" xfId="19" xr:uid="{08145C85-4C51-4216-A02B-9632E9F955E0}"/>
    <cellStyle name="FailedValidationNumeric" xfId="18" xr:uid="{E0715EE5-248E-4137-AA5C-C436FDA80BDD}"/>
    <cellStyle name="FailedValidationPercent" xfId="20" xr:uid="{3926B13E-25D6-4D28-AAC1-DFAF02F48C2B}"/>
    <cellStyle name="Header" xfId="8" xr:uid="{D3D052EF-B6C2-4C58-B729-695886DA04F7}"/>
    <cellStyle name="Heading 1 2 3" xfId="52" xr:uid="{7F5B1DE7-232F-4887-98F6-2C9853953C6D}"/>
    <cellStyle name="Heading 2 2" xfId="48" xr:uid="{C2D3E802-7FF5-4289-9239-1B136C7DF58D}"/>
    <cellStyle name="Heading 2 5" xfId="54" xr:uid="{3F921CF1-C77F-4214-89A4-A5E3E4926A98}"/>
    <cellStyle name="HeadingTable" xfId="50" xr:uid="{88D759A7-5D9D-45A8-AFA4-F00FFCB50BA6}"/>
    <cellStyle name="HeadingTable 2" xfId="57" xr:uid="{ACF88D61-3045-4B06-A540-7C77CD88AF16}"/>
    <cellStyle name="Hyperlink" xfId="2" builtinId="8"/>
    <cellStyle name="Hyperlink 2" xfId="53" xr:uid="{729F9DCA-D2C6-45D7-932D-22A2D3392A65}"/>
    <cellStyle name="NonApplicableCell" xfId="13" xr:uid="{B6D89FF0-F705-4C6B-8169-7CDCC02F2CD6}"/>
    <cellStyle name="Normal" xfId="0" builtinId="0"/>
    <cellStyle name="Normal 10" xfId="23" xr:uid="{43C143D9-F0F9-4A29-9D36-2B78F2D4139C}"/>
    <cellStyle name="Normal 11" xfId="1" xr:uid="{0FE93BD0-9B9E-41F7-91B1-BB33127E62BF}"/>
    <cellStyle name="Normal 12" xfId="27" xr:uid="{FEE22801-2A3D-4BD0-8902-08A4AC581F86}"/>
    <cellStyle name="Normal 12 2" xfId="29" xr:uid="{DEBF9F99-0F9C-4EA4-AE41-9148D132A3FE}"/>
    <cellStyle name="Normal 2" xfId="6" xr:uid="{8B8DEE77-C181-40B9-AC26-01B3D124EA54}"/>
    <cellStyle name="Normal 2 12" xfId="47" xr:uid="{64A13111-301F-4D59-90D4-6ED3968B3567}"/>
    <cellStyle name="Normal 2 2" xfId="7" xr:uid="{799B2FB6-5E5A-4CD6-B4BA-C402F8BF5DE7}"/>
    <cellStyle name="Normal 2 2 11" xfId="24" xr:uid="{929A1A36-4AA6-430E-9ECB-A6318BB7E59C}"/>
    <cellStyle name="Normal 2 2 2 2" xfId="36" xr:uid="{6CCE8751-C85F-483D-AC9D-77338151572B}"/>
    <cellStyle name="Normal 2 2 3 10" xfId="45" xr:uid="{C1FEF3BF-BA08-4A1F-902E-399A399ABFA7}"/>
    <cellStyle name="Normal 2 3" xfId="43" xr:uid="{3AE9FC43-324F-4DFE-A89D-37A6BC29B83C}"/>
    <cellStyle name="Normal 2 5 2 2" xfId="33" xr:uid="{4B272913-3FD3-4C32-8E16-1727FF209BB9}"/>
    <cellStyle name="Normal 2_~0149226 2" xfId="37" xr:uid="{44DF90BD-4D05-4BCC-8856-E81C04B5D7E0}"/>
    <cellStyle name="Normal 20 2" xfId="32" xr:uid="{D2C6DADD-D0EF-436B-8F73-A860873334DD}"/>
    <cellStyle name="Normal 22" xfId="35" xr:uid="{D5334CE0-04FC-45B5-BA8D-B1E0A16EAE31}"/>
    <cellStyle name="Normal 23" xfId="55" xr:uid="{1FBA67CE-68A0-460F-8174-7DF52B8EEC76}"/>
    <cellStyle name="Normal 26" xfId="60" xr:uid="{EAC58480-B2A9-473C-90FD-E381D56897A2}"/>
    <cellStyle name="Normal 3" xfId="25" xr:uid="{1458A1A2-F009-46C2-B8BB-CB17D62293F0}"/>
    <cellStyle name="Normal 3 2" xfId="44" xr:uid="{63C82A0E-0D69-4CCC-A97C-92278320179E}"/>
    <cellStyle name="Normal 4" xfId="28" xr:uid="{8669BD3C-7F82-495F-856D-318B6862B276}"/>
    <cellStyle name="Normal 9 2" xfId="34" xr:uid="{3BDD2D9C-3863-4B05-B1C1-AE399307C31A}"/>
    <cellStyle name="Normal_130107 Pillar 3 2012 2" xfId="38" xr:uid="{6E2E773B-367E-4C2A-835E-9D024922D552}"/>
    <cellStyle name="Normal_20 OPR" xfId="59" xr:uid="{4AE7B682-AEDD-4B29-834F-07FAE2F4467D}"/>
    <cellStyle name="optionalExposure" xfId="5" xr:uid="{DFAB6AC7-4E73-4DBA-9BF2-6F72CD0FB81F}"/>
    <cellStyle name="optionalExposure 2" xfId="51" xr:uid="{2FC7BBFD-6873-4BE9-91AF-7E116E45DA6D}"/>
    <cellStyle name="optionalExposure 3" xfId="58" xr:uid="{AB11EA14-2FC6-45D5-B714-822F99F38E7B}"/>
    <cellStyle name="PassedValidationNumeric" xfId="14" xr:uid="{D90BED63-6BE5-48BC-9048-79587E963BE4}"/>
    <cellStyle name="PassedValidationPercent" xfId="21" xr:uid="{01C17DC5-9D28-4DE7-9794-A0326B6BFFB9}"/>
    <cellStyle name="Percent" xfId="3" builtinId="5"/>
    <cellStyle name="Percent 11" xfId="42" xr:uid="{648E87E9-CE3F-4974-A9FD-045785AA0596}"/>
    <cellStyle name="Percent 12" xfId="56" xr:uid="{4AAFAF27-D6F5-49A5-A2BB-7E797FD0C662}"/>
    <cellStyle name="Percent 2" xfId="39" xr:uid="{E7132D40-885C-4730-A8FE-4C88C47597F1}"/>
    <cellStyle name="Percent 2 2 2" xfId="30" xr:uid="{92E87699-950B-4F22-8381-1431506DF346}"/>
    <cellStyle name="RowCode" xfId="12" xr:uid="{E74320EF-D334-4ABC-9EB0-7769970F602B}"/>
    <cellStyle name="RowLabelLeveled1" xfId="11" xr:uid="{52B8630F-8A0F-4242-AE04-D0ACBB5076E7}"/>
    <cellStyle name="RowLabelLeveled2" xfId="15" xr:uid="{4111DDE2-0CC6-4B5B-8853-78525C3E9B54}"/>
    <cellStyle name="RowLabelLeveled3" xfId="16" xr:uid="{1AB0ABE1-BFCF-4DE7-9369-ED4705C913FF}"/>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4F9AFF"/>
      <color rgb="FFFFCC66"/>
      <color rgb="FFC6E0B4"/>
      <color rgb="FFC0C0C0"/>
      <color rgb="FFD6DCE4"/>
      <color rgb="FFFFFFCC"/>
      <color rgb="FFD3F1FE"/>
      <color rgb="FFFFFFFF"/>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11</xdr:col>
      <xdr:colOff>266945</xdr:colOff>
      <xdr:row>25</xdr:row>
      <xdr:rowOff>19050</xdr:rowOff>
    </xdr:to>
    <xdr:pic>
      <xdr:nvPicPr>
        <xdr:cNvPr id="2" name="Picture 1">
          <a:extLst>
            <a:ext uri="{FF2B5EF4-FFF2-40B4-BE49-F238E27FC236}">
              <a16:creationId xmlns:a16="http://schemas.microsoft.com/office/drawing/2014/main" id="{88A59AAD-2536-4705-9562-C5698CC78B09}"/>
            </a:ext>
          </a:extLst>
        </xdr:cNvPr>
        <xdr:cNvPicPr>
          <a:picLocks noChangeAspect="1"/>
        </xdr:cNvPicPr>
      </xdr:nvPicPr>
      <xdr:blipFill>
        <a:blip xmlns:r="http://schemas.openxmlformats.org/officeDocument/2006/relationships" r:embed="rId1"/>
        <a:stretch>
          <a:fillRect/>
        </a:stretch>
      </xdr:blipFill>
      <xdr:spPr>
        <a:xfrm>
          <a:off x="762000" y="647700"/>
          <a:ext cx="7886945" cy="440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RO%20Office/Risk%20Aggregation/Pillar%203/Pillar%203%202011/Excel_data/Old%20Excel%202010/P3.Seciritisation%202010.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fri024a\dg-54619$\a_Group%20Reporting%20&amp;%20Controlling\Capital%20adequacy\Reporting%20External\Disclosure\Disclosure%202021\Q2\test%20032021%20prod%20052021\ccr8\c34.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_Group%20Reporting%20&amp;%20Controlling/Capital%20adequacy/Reporting%20External/Disclosure/Disclosure%202021/Q2/test%20032021%20prod%20052021/ccr8/c3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5920-A2C7-471E-9B5F-1F6455A25721}">
  <sheetPr codeName="Sheet49">
    <pageSetUpPr fitToPage="1"/>
  </sheetPr>
  <dimension ref="B3:C56"/>
  <sheetViews>
    <sheetView tabSelected="1" zoomScaleNormal="100" workbookViewId="0">
      <selection activeCell="B3" sqref="B3"/>
    </sheetView>
  </sheetViews>
  <sheetFormatPr defaultColWidth="9.1796875" defaultRowHeight="13"/>
  <cols>
    <col min="1" max="1" width="9.1796875" style="1"/>
    <col min="2" max="2" width="16.453125" style="1" customWidth="1"/>
    <col min="3" max="3" width="95.453125" style="1" customWidth="1"/>
    <col min="4" max="16384" width="9.1796875" style="1"/>
  </cols>
  <sheetData>
    <row r="3" spans="2:3" ht="26">
      <c r="B3" s="480" t="s">
        <v>82</v>
      </c>
      <c r="C3" s="480" t="s">
        <v>83</v>
      </c>
    </row>
    <row r="4" spans="2:3">
      <c r="B4" s="477" t="s">
        <v>70</v>
      </c>
      <c r="C4" s="477" t="s">
        <v>84</v>
      </c>
    </row>
    <row r="5" spans="2:3">
      <c r="B5" s="477" t="s">
        <v>25</v>
      </c>
      <c r="C5" s="477" t="s">
        <v>85</v>
      </c>
    </row>
    <row r="6" spans="2:3">
      <c r="B6" s="477" t="s">
        <v>26</v>
      </c>
      <c r="C6" s="477" t="s">
        <v>86</v>
      </c>
    </row>
    <row r="7" spans="2:3">
      <c r="B7" s="477" t="s">
        <v>27</v>
      </c>
      <c r="C7" s="477" t="s">
        <v>87</v>
      </c>
    </row>
    <row r="8" spans="2:3">
      <c r="B8" s="477" t="s">
        <v>28</v>
      </c>
      <c r="C8" s="477" t="s">
        <v>88</v>
      </c>
    </row>
    <row r="9" spans="2:3">
      <c r="B9" s="477" t="s">
        <v>30</v>
      </c>
      <c r="C9" s="477" t="s">
        <v>31</v>
      </c>
    </row>
    <row r="10" spans="2:3">
      <c r="B10" s="477" t="s">
        <v>32</v>
      </c>
      <c r="C10" s="477" t="s">
        <v>89</v>
      </c>
    </row>
    <row r="11" spans="2:3">
      <c r="B11" s="477" t="s">
        <v>33</v>
      </c>
      <c r="C11" s="477" t="s">
        <v>90</v>
      </c>
    </row>
    <row r="12" spans="2:3">
      <c r="B12" s="477" t="s">
        <v>34</v>
      </c>
      <c r="C12" s="477" t="s">
        <v>91</v>
      </c>
    </row>
    <row r="13" spans="2:3">
      <c r="B13" s="477" t="s">
        <v>35</v>
      </c>
      <c r="C13" s="477" t="s">
        <v>92</v>
      </c>
    </row>
    <row r="14" spans="2:3">
      <c r="B14" s="477" t="s">
        <v>71</v>
      </c>
      <c r="C14" s="477" t="s">
        <v>10</v>
      </c>
    </row>
    <row r="15" spans="2:3">
      <c r="B15" s="477" t="s">
        <v>36</v>
      </c>
      <c r="C15" s="477" t="s">
        <v>11</v>
      </c>
    </row>
    <row r="16" spans="2:3">
      <c r="B16" s="477" t="s">
        <v>37</v>
      </c>
      <c r="C16" s="477" t="s">
        <v>12</v>
      </c>
    </row>
    <row r="17" spans="2:3">
      <c r="B17" s="477" t="s">
        <v>72</v>
      </c>
      <c r="C17" s="477" t="s">
        <v>14</v>
      </c>
    </row>
    <row r="18" spans="2:3">
      <c r="B18" s="477" t="s">
        <v>73</v>
      </c>
      <c r="C18" s="477" t="s">
        <v>15</v>
      </c>
    </row>
    <row r="19" spans="2:3">
      <c r="B19" s="477" t="s">
        <v>74</v>
      </c>
      <c r="C19" s="477" t="s">
        <v>38</v>
      </c>
    </row>
    <row r="20" spans="2:3">
      <c r="B20" s="477" t="s">
        <v>75</v>
      </c>
      <c r="C20" s="477" t="s">
        <v>16</v>
      </c>
    </row>
    <row r="21" spans="2:3">
      <c r="B21" s="477" t="s">
        <v>39</v>
      </c>
      <c r="C21" s="477" t="s">
        <v>17</v>
      </c>
    </row>
    <row r="22" spans="2:3">
      <c r="B22" s="477" t="s">
        <v>40</v>
      </c>
      <c r="C22" s="481" t="s">
        <v>18</v>
      </c>
    </row>
    <row r="23" spans="2:3">
      <c r="B23" s="477" t="s">
        <v>41</v>
      </c>
      <c r="C23" s="481" t="s">
        <v>20</v>
      </c>
    </row>
    <row r="24" spans="2:3">
      <c r="B24" s="477" t="s">
        <v>42</v>
      </c>
      <c r="C24" s="477" t="s">
        <v>93</v>
      </c>
    </row>
    <row r="25" spans="2:3">
      <c r="B25" s="477" t="s">
        <v>43</v>
      </c>
      <c r="C25" s="477" t="s">
        <v>94</v>
      </c>
    </row>
    <row r="26" spans="2:3">
      <c r="B26" s="477" t="s">
        <v>44</v>
      </c>
      <c r="C26" s="477" t="s">
        <v>95</v>
      </c>
    </row>
    <row r="27" spans="2:3">
      <c r="B27" s="477" t="s">
        <v>76</v>
      </c>
      <c r="C27" s="477" t="s">
        <v>96</v>
      </c>
    </row>
    <row r="28" spans="2:3">
      <c r="B28" s="477" t="s">
        <v>45</v>
      </c>
      <c r="C28" s="477" t="s">
        <v>46</v>
      </c>
    </row>
    <row r="29" spans="2:3">
      <c r="B29" s="477" t="s">
        <v>47</v>
      </c>
      <c r="C29" s="477" t="s">
        <v>97</v>
      </c>
    </row>
    <row r="30" spans="2:3">
      <c r="B30" s="477" t="s">
        <v>48</v>
      </c>
      <c r="C30" s="477" t="s">
        <v>98</v>
      </c>
    </row>
    <row r="31" spans="2:3">
      <c r="B31" s="477" t="s">
        <v>50</v>
      </c>
      <c r="C31" s="477" t="s">
        <v>99</v>
      </c>
    </row>
    <row r="32" spans="2:3">
      <c r="B32" s="477" t="s">
        <v>52</v>
      </c>
      <c r="C32" s="477" t="s">
        <v>6</v>
      </c>
    </row>
    <row r="33" spans="2:3">
      <c r="B33" s="477" t="s">
        <v>51</v>
      </c>
      <c r="C33" s="477" t="s">
        <v>100</v>
      </c>
    </row>
    <row r="34" spans="2:3">
      <c r="B34" s="477" t="s">
        <v>53</v>
      </c>
      <c r="C34" s="477" t="s">
        <v>54</v>
      </c>
    </row>
    <row r="35" spans="2:3">
      <c r="B35" s="477" t="s">
        <v>55</v>
      </c>
      <c r="C35" s="477" t="s">
        <v>101</v>
      </c>
    </row>
    <row r="36" spans="2:3">
      <c r="B36" s="477" t="s">
        <v>56</v>
      </c>
      <c r="C36" s="477" t="s">
        <v>19</v>
      </c>
    </row>
    <row r="37" spans="2:3">
      <c r="B37" s="477" t="s">
        <v>57</v>
      </c>
      <c r="C37" s="477" t="s">
        <v>102</v>
      </c>
    </row>
    <row r="38" spans="2:3">
      <c r="B38" s="477" t="s">
        <v>58</v>
      </c>
      <c r="C38" s="482" t="s">
        <v>103</v>
      </c>
    </row>
    <row r="39" spans="2:3">
      <c r="B39" s="477" t="s">
        <v>59</v>
      </c>
      <c r="C39" s="482" t="s">
        <v>104</v>
      </c>
    </row>
    <row r="40" spans="2:3">
      <c r="B40" s="477" t="s">
        <v>77</v>
      </c>
      <c r="C40" s="477" t="s">
        <v>105</v>
      </c>
    </row>
    <row r="41" spans="2:3">
      <c r="B41" s="477" t="s">
        <v>60</v>
      </c>
      <c r="C41" s="477" t="s">
        <v>106</v>
      </c>
    </row>
    <row r="42" spans="2:3">
      <c r="B42" s="477" t="s">
        <v>61</v>
      </c>
      <c r="C42" s="477" t="s">
        <v>107</v>
      </c>
    </row>
    <row r="43" spans="2:3">
      <c r="B43" s="477" t="s">
        <v>62</v>
      </c>
      <c r="C43" s="477" t="s">
        <v>108</v>
      </c>
    </row>
    <row r="44" spans="2:3">
      <c r="B44" s="477" t="s">
        <v>63</v>
      </c>
      <c r="C44" s="477" t="s">
        <v>109</v>
      </c>
    </row>
    <row r="45" spans="2:3">
      <c r="B45" s="477" t="s">
        <v>65</v>
      </c>
      <c r="C45" s="477" t="s">
        <v>110</v>
      </c>
    </row>
    <row r="47" spans="2:3" ht="19" customHeight="1">
      <c r="B47" s="713" t="s">
        <v>66</v>
      </c>
      <c r="C47" s="714"/>
    </row>
    <row r="48" spans="2:3" ht="19" customHeight="1">
      <c r="B48" s="714"/>
      <c r="C48" s="714"/>
    </row>
    <row r="49" spans="2:3" ht="19" customHeight="1">
      <c r="B49" s="714"/>
      <c r="C49" s="714"/>
    </row>
    <row r="50" spans="2:3" ht="19" customHeight="1">
      <c r="B50" s="714"/>
      <c r="C50" s="714"/>
    </row>
    <row r="51" spans="2:3">
      <c r="B51" s="369" t="s">
        <v>67</v>
      </c>
    </row>
    <row r="53" spans="2:3">
      <c r="B53" s="358"/>
      <c r="C53" s="357"/>
    </row>
    <row r="54" spans="2:3">
      <c r="B54" s="358"/>
      <c r="C54" s="357"/>
    </row>
    <row r="55" spans="2:3">
      <c r="B55" s="1" t="s">
        <v>68</v>
      </c>
      <c r="C55" s="7"/>
    </row>
    <row r="56" spans="2:3">
      <c r="B56" s="1" t="s">
        <v>69</v>
      </c>
      <c r="C56" s="7"/>
    </row>
  </sheetData>
  <mergeCells count="1">
    <mergeCell ref="B47:C50"/>
  </mergeCells>
  <phoneticPr fontId="2" type="noConversion"/>
  <printOptions horizontalCentered="1"/>
  <pageMargins left="0.39370078740157483" right="0.35433070866141736" top="0.74803149606299213" bottom="0.74803149606299213" header="0.31496062992125984" footer="0.31496062992125984"/>
  <pageSetup paperSize="9" scale="85"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54E1-EABB-4B8A-8B4F-01A7E283DC7B}">
  <sheetPr codeName="Sheet18">
    <pageSetUpPr fitToPage="1"/>
  </sheetPr>
  <dimension ref="A1:DS69"/>
  <sheetViews>
    <sheetView zoomScaleNormal="100" workbookViewId="0"/>
  </sheetViews>
  <sheetFormatPr defaultColWidth="11.54296875" defaultRowHeight="13"/>
  <cols>
    <col min="1" max="1" width="6.7265625" style="42" customWidth="1"/>
    <col min="2" max="2" width="8" style="42" customWidth="1"/>
    <col min="3" max="3" width="57.7265625" style="42" bestFit="1" customWidth="1"/>
    <col min="4" max="9" width="28.1796875" style="42" customWidth="1"/>
    <col min="10" max="10" width="17.54296875" style="42" customWidth="1"/>
    <col min="11" max="11" width="22.54296875" style="42" customWidth="1"/>
    <col min="12" max="12" width="32.7265625" style="42" customWidth="1"/>
    <col min="13" max="123" width="11.54296875" style="42"/>
    <col min="124" max="16384" width="11.54296875" style="1"/>
  </cols>
  <sheetData>
    <row r="1" spans="1:123">
      <c r="A1" s="22" t="s">
        <v>111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c r="A2" s="2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c r="A3" s="4"/>
      <c r="B3" s="4" t="s">
        <v>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4.5">
      <c r="A4" s="1"/>
      <c r="B4" s="1"/>
      <c r="C4" s="1"/>
      <c r="D4" s="1"/>
      <c r="E4" s="111"/>
      <c r="F4" s="1"/>
      <c r="G4" s="111"/>
      <c r="H4" s="1"/>
      <c r="I4" s="1"/>
      <c r="J4" s="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s="38" customFormat="1">
      <c r="C5" s="112"/>
      <c r="D5" s="38" t="s">
        <v>113</v>
      </c>
      <c r="E5" s="38" t="s">
        <v>114</v>
      </c>
      <c r="F5" s="38" t="s">
        <v>115</v>
      </c>
      <c r="G5" s="38" t="s">
        <v>116</v>
      </c>
      <c r="H5" s="38" t="s">
        <v>117</v>
      </c>
      <c r="I5" s="38" t="s">
        <v>183</v>
      </c>
    </row>
    <row r="6" spans="1:123" s="40" customFormat="1" ht="12.75" customHeight="1">
      <c r="C6" s="498"/>
      <c r="D6" s="757" t="s">
        <v>332</v>
      </c>
      <c r="E6" s="757"/>
      <c r="F6" s="757" t="s">
        <v>333</v>
      </c>
      <c r="G6" s="757"/>
      <c r="H6" s="758" t="s">
        <v>334</v>
      </c>
      <c r="I6" s="758"/>
      <c r="J6" s="38"/>
      <c r="K6" s="38"/>
    </row>
    <row r="7" spans="1:123" s="165" customFormat="1">
      <c r="B7" s="166"/>
      <c r="C7" s="167" t="s">
        <v>335</v>
      </c>
      <c r="D7" s="167"/>
      <c r="E7" s="167"/>
      <c r="F7" s="167"/>
      <c r="G7" s="167"/>
      <c r="H7" s="167"/>
      <c r="I7" s="167"/>
      <c r="J7" s="38"/>
    </row>
    <row r="8" spans="1:123" s="38" customFormat="1">
      <c r="B8" s="37"/>
      <c r="C8" s="469" t="s">
        <v>192</v>
      </c>
      <c r="D8" s="103" t="s">
        <v>336</v>
      </c>
      <c r="E8" s="103" t="s">
        <v>232</v>
      </c>
      <c r="F8" s="103" t="s">
        <v>336</v>
      </c>
      <c r="G8" s="103" t="s">
        <v>337</v>
      </c>
      <c r="H8" s="156" t="s">
        <v>338</v>
      </c>
      <c r="I8" s="156" t="s">
        <v>339</v>
      </c>
      <c r="L8" s="40"/>
    </row>
    <row r="9" spans="1:123" s="5" customFormat="1">
      <c r="B9" s="79">
        <v>1</v>
      </c>
      <c r="C9" s="14" t="s">
        <v>340</v>
      </c>
      <c r="D9" s="104">
        <v>17655.824644</v>
      </c>
      <c r="E9" s="51"/>
      <c r="F9" s="104">
        <v>17655.824644</v>
      </c>
      <c r="G9" s="51"/>
      <c r="H9" s="499">
        <v>14147.311637999999</v>
      </c>
      <c r="I9" s="105">
        <f>H9/SUM(F9:G9)*100</f>
        <v>80.128297166837214</v>
      </c>
      <c r="J9" s="38"/>
      <c r="K9" s="38"/>
      <c r="L9" s="40"/>
    </row>
    <row r="10" spans="1:123" s="5" customFormat="1">
      <c r="B10" s="79">
        <v>6</v>
      </c>
      <c r="C10" s="113" t="s">
        <v>341</v>
      </c>
      <c r="D10" s="104">
        <v>9981.0651409999991</v>
      </c>
      <c r="E10" s="51">
        <v>1.3630949999999999</v>
      </c>
      <c r="F10" s="104">
        <v>8198.7735570000004</v>
      </c>
      <c r="G10" s="51">
        <v>31.135169999999999</v>
      </c>
      <c r="H10" s="51">
        <v>539.33549100000005</v>
      </c>
      <c r="I10" s="105">
        <f t="shared" ref="I10:I19" si="0">H10/SUM(F10:G10)*100</f>
        <v>6.5533593250019049</v>
      </c>
      <c r="J10" s="38"/>
      <c r="K10" s="38"/>
      <c r="L10" s="40"/>
    </row>
    <row r="11" spans="1:123" s="5" customFormat="1">
      <c r="B11" s="79">
        <v>7</v>
      </c>
      <c r="C11" s="113" t="s">
        <v>342</v>
      </c>
      <c r="D11" s="104">
        <v>8419.5996099999993</v>
      </c>
      <c r="E11" s="51">
        <v>2734.561956</v>
      </c>
      <c r="F11" s="104">
        <v>6591.7331020000001</v>
      </c>
      <c r="G11" s="51">
        <v>817.71874400000002</v>
      </c>
      <c r="H11" s="51">
        <v>6749.3112739999997</v>
      </c>
      <c r="I11" s="105">
        <f t="shared" si="0"/>
        <v>91.090561276049357</v>
      </c>
      <c r="J11" s="38"/>
      <c r="K11" s="38"/>
      <c r="L11" s="40"/>
    </row>
    <row r="12" spans="1:123" s="5" customFormat="1">
      <c r="B12" s="79">
        <v>8</v>
      </c>
      <c r="C12" s="113" t="s">
        <v>343</v>
      </c>
      <c r="D12" s="104">
        <v>25101.180958000001</v>
      </c>
      <c r="E12" s="51">
        <v>3740.9472430000001</v>
      </c>
      <c r="F12" s="104">
        <v>20625.784780999998</v>
      </c>
      <c r="G12" s="51">
        <v>1077.189404</v>
      </c>
      <c r="H12" s="51">
        <v>15523.451948</v>
      </c>
      <c r="I12" s="105">
        <f t="shared" si="0"/>
        <v>71.52684150879665</v>
      </c>
      <c r="J12" s="38"/>
      <c r="K12" s="38"/>
      <c r="L12" s="40"/>
    </row>
    <row r="13" spans="1:123" s="5" customFormat="1">
      <c r="B13" s="79">
        <v>9</v>
      </c>
      <c r="C13" s="113" t="s">
        <v>344</v>
      </c>
      <c r="D13" s="104">
        <v>6737.1756599999999</v>
      </c>
      <c r="E13" s="51">
        <v>213.48761300000001</v>
      </c>
      <c r="F13" s="104">
        <v>6737.1756599999999</v>
      </c>
      <c r="G13" s="51">
        <v>106.74380600000001</v>
      </c>
      <c r="H13" s="51">
        <v>2223.9597690000001</v>
      </c>
      <c r="I13" s="105">
        <f t="shared" si="0"/>
        <v>32.495411146323974</v>
      </c>
      <c r="J13" s="38"/>
      <c r="K13" s="38"/>
      <c r="L13" s="40"/>
    </row>
    <row r="14" spans="1:123" s="5" customFormat="1">
      <c r="B14" s="79">
        <v>10</v>
      </c>
      <c r="C14" s="113" t="s">
        <v>345</v>
      </c>
      <c r="D14" s="104">
        <v>98.620707999999993</v>
      </c>
      <c r="E14" s="51">
        <v>2.974364</v>
      </c>
      <c r="F14" s="104">
        <v>92.898366999999993</v>
      </c>
      <c r="G14" s="51">
        <v>0.84684599999999999</v>
      </c>
      <c r="H14" s="51">
        <v>126.53604799999999</v>
      </c>
      <c r="I14" s="105">
        <f t="shared" si="0"/>
        <v>134.97867672453847</v>
      </c>
      <c r="J14" s="38"/>
      <c r="K14" s="38"/>
      <c r="L14" s="40"/>
    </row>
    <row r="15" spans="1:123" s="5" customFormat="1">
      <c r="B15" s="79">
        <v>11</v>
      </c>
      <c r="C15" s="113" t="s">
        <v>346</v>
      </c>
      <c r="D15" s="104">
        <v>578.711682</v>
      </c>
      <c r="E15" s="51"/>
      <c r="F15" s="104">
        <v>578.711682</v>
      </c>
      <c r="G15" s="51"/>
      <c r="H15" s="51">
        <v>868.06752300000005</v>
      </c>
      <c r="I15" s="105">
        <f t="shared" si="0"/>
        <v>150</v>
      </c>
      <c r="J15" s="38"/>
      <c r="K15" s="38"/>
      <c r="L15" s="40"/>
    </row>
    <row r="16" spans="1:123" s="5" customFormat="1">
      <c r="B16" s="79">
        <v>14</v>
      </c>
      <c r="C16" s="113" t="s">
        <v>347</v>
      </c>
      <c r="D16" s="104">
        <v>1539.5087269999999</v>
      </c>
      <c r="E16" s="51"/>
      <c r="F16" s="104">
        <v>1539.5087269999999</v>
      </c>
      <c r="G16" s="51"/>
      <c r="H16" s="51">
        <v>1539.5087269999999</v>
      </c>
      <c r="I16" s="105">
        <f t="shared" si="0"/>
        <v>100</v>
      </c>
      <c r="J16" s="38"/>
      <c r="K16" s="38"/>
      <c r="L16" s="40"/>
    </row>
    <row r="17" spans="2:12" s="5" customFormat="1" ht="14.5">
      <c r="B17" s="79">
        <v>15</v>
      </c>
      <c r="C17" s="113" t="s">
        <v>348</v>
      </c>
      <c r="D17" s="104">
        <v>15341.800498000001</v>
      </c>
      <c r="E17" s="51"/>
      <c r="F17" s="104">
        <v>15341.800498000001</v>
      </c>
      <c r="G17" s="51"/>
      <c r="H17" s="51">
        <v>28991.760681</v>
      </c>
      <c r="I17" s="105">
        <f t="shared" si="0"/>
        <v>188.97234835493686</v>
      </c>
      <c r="J17" s="38"/>
      <c r="K17" s="38"/>
      <c r="L17" s="40"/>
    </row>
    <row r="18" spans="2:12" s="5" customFormat="1" ht="14.5">
      <c r="B18" s="79">
        <v>16</v>
      </c>
      <c r="C18" s="158" t="s">
        <v>349</v>
      </c>
      <c r="D18" s="106">
        <v>16489.93476</v>
      </c>
      <c r="E18" s="107"/>
      <c r="F18" s="106">
        <v>16489.93476</v>
      </c>
      <c r="G18" s="107"/>
      <c r="H18" s="107">
        <v>14191.403389999999</v>
      </c>
      <c r="I18" s="108">
        <f t="shared" si="0"/>
        <v>86.061003858089251</v>
      </c>
      <c r="J18" s="38"/>
      <c r="K18" s="38"/>
      <c r="L18" s="40"/>
    </row>
    <row r="19" spans="2:12" s="5" customFormat="1">
      <c r="B19" s="159">
        <v>17</v>
      </c>
      <c r="C19" s="160" t="s">
        <v>350</v>
      </c>
      <c r="D19" s="109">
        <v>101943.422387</v>
      </c>
      <c r="E19" s="109">
        <v>6693.3342709999997</v>
      </c>
      <c r="F19" s="109">
        <v>93852.145778999999</v>
      </c>
      <c r="G19" s="109">
        <v>2033.633971</v>
      </c>
      <c r="H19" s="109">
        <v>84900.646491000007</v>
      </c>
      <c r="I19" s="110">
        <f t="shared" si="0"/>
        <v>88.543522003323972</v>
      </c>
      <c r="J19" s="38"/>
      <c r="K19" s="38"/>
      <c r="L19" s="40"/>
    </row>
    <row r="20" spans="2:12" s="5" customFormat="1">
      <c r="D20" s="363"/>
      <c r="E20" s="363"/>
      <c r="F20" s="363"/>
      <c r="G20" s="363"/>
      <c r="H20" s="363"/>
      <c r="I20" s="363"/>
      <c r="J20" s="38"/>
      <c r="K20" s="38"/>
      <c r="L20" s="40"/>
    </row>
    <row r="21" spans="2:12" s="5" customFormat="1">
      <c r="D21" s="154"/>
      <c r="E21" s="154"/>
      <c r="F21" s="154"/>
      <c r="G21" s="154"/>
      <c r="H21" s="154"/>
      <c r="I21" s="154"/>
      <c r="J21" s="38"/>
      <c r="K21" s="38"/>
      <c r="L21" s="40"/>
    </row>
    <row r="22" spans="2:12" s="38" customFormat="1">
      <c r="C22" s="112"/>
      <c r="D22" s="38" t="s">
        <v>113</v>
      </c>
      <c r="E22" s="38" t="s">
        <v>114</v>
      </c>
      <c r="F22" s="38" t="s">
        <v>115</v>
      </c>
      <c r="G22" s="38" t="s">
        <v>116</v>
      </c>
      <c r="H22" s="38" t="s">
        <v>117</v>
      </c>
      <c r="I22" s="38" t="s">
        <v>183</v>
      </c>
    </row>
    <row r="23" spans="2:12" s="40" customFormat="1" ht="12.75" customHeight="1">
      <c r="C23" s="498"/>
      <c r="D23" s="757" t="s">
        <v>332</v>
      </c>
      <c r="E23" s="757"/>
      <c r="F23" s="757" t="s">
        <v>333</v>
      </c>
      <c r="G23" s="757"/>
      <c r="H23" s="758" t="s">
        <v>334</v>
      </c>
      <c r="I23" s="758"/>
      <c r="J23" s="38"/>
      <c r="K23" s="38"/>
    </row>
    <row r="24" spans="2:12" s="165" customFormat="1" ht="12.75" customHeight="1">
      <c r="B24" s="166"/>
      <c r="C24" s="167" t="s">
        <v>335</v>
      </c>
      <c r="D24" s="167"/>
      <c r="E24" s="167"/>
      <c r="F24" s="167"/>
      <c r="G24" s="167"/>
      <c r="H24" s="167"/>
      <c r="I24" s="167"/>
    </row>
    <row r="25" spans="2:12" s="38" customFormat="1">
      <c r="B25" s="37"/>
      <c r="C25" s="469" t="s">
        <v>241</v>
      </c>
      <c r="D25" s="103" t="s">
        <v>336</v>
      </c>
      <c r="E25" s="103" t="s">
        <v>232</v>
      </c>
      <c r="F25" s="103" t="s">
        <v>336</v>
      </c>
      <c r="G25" s="103" t="s">
        <v>337</v>
      </c>
      <c r="H25" s="156" t="s">
        <v>338</v>
      </c>
      <c r="I25" s="156" t="s">
        <v>339</v>
      </c>
      <c r="L25" s="40"/>
    </row>
    <row r="26" spans="2:12" s="5" customFormat="1">
      <c r="B26" s="79">
        <v>1</v>
      </c>
      <c r="C26" s="14" t="s">
        <v>340</v>
      </c>
      <c r="D26" s="104">
        <v>5025.4805919999999</v>
      </c>
      <c r="E26" s="51"/>
      <c r="F26" s="104">
        <v>5025.4805919999999</v>
      </c>
      <c r="G26" s="51"/>
      <c r="H26" s="499">
        <v>949.29030799999998</v>
      </c>
      <c r="I26" s="105">
        <v>18.889542813301546</v>
      </c>
      <c r="J26" s="38"/>
      <c r="K26" s="38"/>
      <c r="L26" s="40"/>
    </row>
    <row r="27" spans="2:12" s="5" customFormat="1">
      <c r="B27" s="79">
        <v>6</v>
      </c>
      <c r="C27" s="113" t="s">
        <v>341</v>
      </c>
      <c r="D27" s="104">
        <v>3603.149214</v>
      </c>
      <c r="E27" s="51">
        <v>1.395559</v>
      </c>
      <c r="F27" s="104">
        <v>2425.9410659999999</v>
      </c>
      <c r="G27" s="51">
        <v>265.29144700000001</v>
      </c>
      <c r="H27" s="51">
        <v>346.48179399999998</v>
      </c>
      <c r="I27" s="105">
        <v>12.874465224625503</v>
      </c>
      <c r="J27" s="38"/>
      <c r="K27" s="38"/>
      <c r="L27" s="40"/>
    </row>
    <row r="28" spans="2:12" s="5" customFormat="1">
      <c r="B28" s="79">
        <v>7</v>
      </c>
      <c r="C28" s="113" t="s">
        <v>342</v>
      </c>
      <c r="D28" s="104">
        <v>7767.3973139999998</v>
      </c>
      <c r="E28" s="51">
        <v>3377.1474979999998</v>
      </c>
      <c r="F28" s="104">
        <v>5908.106393</v>
      </c>
      <c r="G28" s="51">
        <v>1070.1626980000001</v>
      </c>
      <c r="H28" s="51">
        <v>6397.5629280000003</v>
      </c>
      <c r="I28" s="105">
        <v>91.678363854599027</v>
      </c>
      <c r="J28" s="38"/>
      <c r="K28" s="38"/>
      <c r="L28" s="40"/>
    </row>
    <row r="29" spans="2:12" s="5" customFormat="1">
      <c r="B29" s="79">
        <v>8</v>
      </c>
      <c r="C29" s="113" t="s">
        <v>343</v>
      </c>
      <c r="D29" s="104">
        <v>24694.090432000001</v>
      </c>
      <c r="E29" s="51">
        <v>3114.9779330000001</v>
      </c>
      <c r="F29" s="104">
        <v>20322.479952999998</v>
      </c>
      <c r="G29" s="51">
        <v>989.73521700000003</v>
      </c>
      <c r="H29" s="51">
        <v>15276.983896</v>
      </c>
      <c r="I29" s="105">
        <v>71.681820843778581</v>
      </c>
      <c r="J29" s="38"/>
      <c r="K29" s="38"/>
      <c r="L29" s="40"/>
    </row>
    <row r="30" spans="2:12" s="5" customFormat="1">
      <c r="B30" s="79">
        <v>9</v>
      </c>
      <c r="C30" s="113" t="s">
        <v>344</v>
      </c>
      <c r="D30" s="104">
        <v>5994.8055089999998</v>
      </c>
      <c r="E30" s="51">
        <v>236.04591199999999</v>
      </c>
      <c r="F30" s="104">
        <v>5994.8055089999998</v>
      </c>
      <c r="G30" s="51">
        <v>114.989356</v>
      </c>
      <c r="H30" s="51">
        <v>2016.1603070000001</v>
      </c>
      <c r="I30" s="105">
        <v>32.9988215897327</v>
      </c>
      <c r="J30" s="38"/>
      <c r="K30" s="38"/>
      <c r="L30" s="40"/>
    </row>
    <row r="31" spans="2:12" s="5" customFormat="1">
      <c r="B31" s="79">
        <v>10</v>
      </c>
      <c r="C31" s="113" t="s">
        <v>345</v>
      </c>
      <c r="D31" s="104">
        <v>34.589700000000001</v>
      </c>
      <c r="E31" s="51">
        <v>5.5456760000000003</v>
      </c>
      <c r="F31" s="104">
        <v>32.414875000000002</v>
      </c>
      <c r="G31" s="51">
        <v>4.3124789999999997</v>
      </c>
      <c r="H31" s="51">
        <v>45.318061999999998</v>
      </c>
      <c r="I31" s="105">
        <v>123.39048982401508</v>
      </c>
      <c r="J31" s="38"/>
      <c r="K31" s="38"/>
      <c r="L31" s="40"/>
    </row>
    <row r="32" spans="2:12" s="5" customFormat="1">
      <c r="B32" s="79">
        <v>11</v>
      </c>
      <c r="C32" s="113" t="s">
        <v>346</v>
      </c>
      <c r="D32" s="104">
        <v>563.18726400000003</v>
      </c>
      <c r="E32" s="51"/>
      <c r="F32" s="104">
        <v>563.18726400000003</v>
      </c>
      <c r="G32" s="51"/>
      <c r="H32" s="51">
        <v>844.78089599999998</v>
      </c>
      <c r="I32" s="105">
        <v>150</v>
      </c>
      <c r="J32" s="38"/>
      <c r="K32" s="38"/>
      <c r="L32" s="40"/>
    </row>
    <row r="33" spans="2:12" s="5" customFormat="1">
      <c r="B33" s="79">
        <v>14</v>
      </c>
      <c r="C33" s="113" t="s">
        <v>347</v>
      </c>
      <c r="D33" s="104">
        <v>1905.3582699999999</v>
      </c>
      <c r="E33" s="51"/>
      <c r="F33" s="104">
        <v>1905.3582699999999</v>
      </c>
      <c r="G33" s="51"/>
      <c r="H33" s="51">
        <v>1905.3582699999999</v>
      </c>
      <c r="I33" s="105">
        <v>100</v>
      </c>
      <c r="J33" s="38"/>
      <c r="K33" s="38"/>
      <c r="L33" s="40"/>
    </row>
    <row r="34" spans="2:12" s="5" customFormat="1" ht="14.5">
      <c r="B34" s="79">
        <v>15</v>
      </c>
      <c r="C34" s="113" t="s">
        <v>348</v>
      </c>
      <c r="D34" s="104">
        <v>15780.933929000001</v>
      </c>
      <c r="E34" s="51"/>
      <c r="F34" s="104">
        <v>15780.933929000001</v>
      </c>
      <c r="G34" s="51"/>
      <c r="H34" s="51">
        <v>29297.109111999998</v>
      </c>
      <c r="I34" s="105">
        <v>185.6487660604285</v>
      </c>
      <c r="J34" s="38"/>
      <c r="K34" s="38"/>
      <c r="L34" s="40"/>
    </row>
    <row r="35" spans="2:12" s="5" customFormat="1" ht="14.5">
      <c r="B35" s="79">
        <v>16</v>
      </c>
      <c r="C35" s="158" t="s">
        <v>349</v>
      </c>
      <c r="D35" s="106">
        <v>15354.266983</v>
      </c>
      <c r="E35" s="107"/>
      <c r="F35" s="106">
        <v>15354.266983</v>
      </c>
      <c r="G35" s="107"/>
      <c r="H35" s="107">
        <v>13861.727166999999</v>
      </c>
      <c r="I35" s="108">
        <v>90.279315726029026</v>
      </c>
      <c r="J35" s="38"/>
      <c r="K35" s="38"/>
      <c r="L35" s="40"/>
    </row>
    <row r="36" spans="2:12" s="5" customFormat="1">
      <c r="B36" s="159">
        <v>17</v>
      </c>
      <c r="C36" s="160" t="s">
        <v>350</v>
      </c>
      <c r="D36" s="109">
        <v>80723.259208000003</v>
      </c>
      <c r="E36" s="109">
        <v>6735.1125780000002</v>
      </c>
      <c r="F36" s="109">
        <v>73312.974833999993</v>
      </c>
      <c r="G36" s="109">
        <v>2444.4911969999998</v>
      </c>
      <c r="H36" s="109">
        <v>70940.772740999993</v>
      </c>
      <c r="I36" s="110">
        <v>93.641955648267043</v>
      </c>
      <c r="J36" s="38"/>
      <c r="K36" s="38"/>
      <c r="L36" s="40"/>
    </row>
    <row r="37" spans="2:12" s="5" customFormat="1">
      <c r="D37" s="101"/>
      <c r="E37" s="101"/>
      <c r="F37" s="101"/>
      <c r="G37" s="101"/>
      <c r="H37" s="101"/>
      <c r="I37" s="101"/>
    </row>
    <row r="38" spans="2:12" s="1" customFormat="1" ht="16.5" customHeight="1">
      <c r="B38" s="50"/>
      <c r="C38" s="190" t="s">
        <v>351</v>
      </c>
      <c r="D38" s="191"/>
      <c r="E38" s="192"/>
      <c r="F38" s="192"/>
      <c r="G38" s="192"/>
      <c r="H38" s="192"/>
      <c r="I38" s="192"/>
    </row>
    <row r="39" spans="2:12" s="1" customFormat="1" ht="16.5" customHeight="1">
      <c r="B39" s="157"/>
      <c r="C39" s="442" t="s">
        <v>352</v>
      </c>
      <c r="D39" s="442"/>
      <c r="E39" s="442"/>
      <c r="F39" s="442"/>
      <c r="G39" s="442"/>
      <c r="H39" s="442"/>
      <c r="I39" s="442"/>
    </row>
    <row r="40" spans="2:12" s="1" customFormat="1"/>
    <row r="41" spans="2:12" s="1" customFormat="1">
      <c r="C41" s="4" t="s">
        <v>242</v>
      </c>
    </row>
    <row r="42" spans="2:12" s="1" customFormat="1">
      <c r="C42" s="474" t="s">
        <v>353</v>
      </c>
    </row>
    <row r="43" spans="2:12" s="1" customFormat="1"/>
    <row r="44" spans="2:12" s="1" customFormat="1"/>
    <row r="45" spans="2:12" s="1" customFormat="1"/>
    <row r="46" spans="2:12" s="1" customFormat="1"/>
    <row r="47" spans="2:12" s="1" customFormat="1"/>
    <row r="48" spans="2:12"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sheetData>
  <mergeCells count="6">
    <mergeCell ref="D6:E6"/>
    <mergeCell ref="F6:G6"/>
    <mergeCell ref="H6:I6"/>
    <mergeCell ref="D23:E23"/>
    <mergeCell ref="F23:G23"/>
    <mergeCell ref="H23:I23"/>
  </mergeCells>
  <pageMargins left="0.70866141732283472" right="0.70866141732283472" top="0.78740157480314965" bottom="0.78740157480314965" header="0.31496062992125984" footer="0.31496062992125984"/>
  <pageSetup paperSize="9" scale="54" orientation="landscape" r:id="rId1"/>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0AE4-4BC6-40B1-BAAF-CBFB6F85BBA1}">
  <sheetPr codeName="Sheet19">
    <pageSetUpPr fitToPage="1"/>
  </sheetPr>
  <dimension ref="A1:O69"/>
  <sheetViews>
    <sheetView zoomScaleNormal="100" workbookViewId="0"/>
  </sheetViews>
  <sheetFormatPr defaultColWidth="22.7265625" defaultRowHeight="13"/>
  <cols>
    <col min="1" max="1" width="6.7265625" style="42" customWidth="1"/>
    <col min="2" max="2" width="8" style="42" customWidth="1"/>
    <col min="3" max="3" width="61.453125" style="1" customWidth="1"/>
    <col min="4" max="15" width="15.1796875" style="1" customWidth="1"/>
    <col min="16" max="16384" width="22.7265625" style="1"/>
  </cols>
  <sheetData>
    <row r="1" spans="1:15" ht="12.75" customHeight="1">
      <c r="A1" s="22" t="s">
        <v>111</v>
      </c>
      <c r="B1" s="1"/>
    </row>
    <row r="2" spans="1:15" ht="12.75" customHeight="1">
      <c r="A2" s="22"/>
      <c r="B2" s="1"/>
    </row>
    <row r="3" spans="1:15" ht="12.75" customHeight="1">
      <c r="A3" s="4"/>
      <c r="B3" s="4" t="s">
        <v>9</v>
      </c>
    </row>
    <row r="4" spans="1:15" ht="12.75" customHeight="1">
      <c r="A4" s="1"/>
      <c r="B4" s="1"/>
    </row>
    <row r="5" spans="1:15" s="40" customFormat="1" ht="12.75" customHeight="1">
      <c r="A5" s="38"/>
      <c r="B5" s="38"/>
      <c r="C5" s="38"/>
      <c r="D5" s="38" t="s">
        <v>113</v>
      </c>
      <c r="E5" s="38" t="s">
        <v>114</v>
      </c>
      <c r="F5" s="38" t="s">
        <v>117</v>
      </c>
      <c r="G5" s="38" t="s">
        <v>183</v>
      </c>
      <c r="H5" s="38" t="s">
        <v>184</v>
      </c>
      <c r="I5" s="38" t="s">
        <v>186</v>
      </c>
      <c r="J5" s="38" t="s">
        <v>354</v>
      </c>
      <c r="K5" s="38" t="s">
        <v>187</v>
      </c>
      <c r="L5" s="38" t="s">
        <v>188</v>
      </c>
      <c r="M5" s="38" t="s">
        <v>191</v>
      </c>
      <c r="N5" s="38" t="s">
        <v>355</v>
      </c>
      <c r="O5" s="38" t="s">
        <v>356</v>
      </c>
    </row>
    <row r="6" spans="1:15" s="40" customFormat="1" ht="31.5" customHeight="1">
      <c r="C6" s="500" t="s">
        <v>335</v>
      </c>
      <c r="D6" s="759" t="s">
        <v>357</v>
      </c>
      <c r="E6" s="760"/>
      <c r="F6" s="760"/>
      <c r="G6" s="760"/>
      <c r="H6" s="760"/>
      <c r="I6" s="760"/>
      <c r="J6" s="760"/>
      <c r="K6" s="760"/>
      <c r="L6" s="760"/>
      <c r="M6" s="761"/>
      <c r="N6" s="501" t="s">
        <v>240</v>
      </c>
      <c r="O6" s="501" t="s">
        <v>358</v>
      </c>
    </row>
    <row r="7" spans="1:15" s="38" customFormat="1" ht="27.75" customHeight="1">
      <c r="A7" s="40"/>
      <c r="B7" s="37"/>
      <c r="C7" s="470" t="s">
        <v>192</v>
      </c>
      <c r="D7" s="502">
        <v>0</v>
      </c>
      <c r="E7" s="503">
        <v>0.02</v>
      </c>
      <c r="F7" s="503">
        <v>0.2</v>
      </c>
      <c r="G7" s="503">
        <v>0.35</v>
      </c>
      <c r="H7" s="503">
        <v>0.5</v>
      </c>
      <c r="I7" s="503">
        <v>0.75</v>
      </c>
      <c r="J7" s="501">
        <v>1</v>
      </c>
      <c r="K7" s="501">
        <v>1.5</v>
      </c>
      <c r="L7" s="501">
        <v>2.5</v>
      </c>
      <c r="M7" s="501" t="s">
        <v>359</v>
      </c>
      <c r="N7" s="501"/>
      <c r="O7" s="501"/>
    </row>
    <row r="8" spans="1:15" s="5" customFormat="1" ht="12.75" customHeight="1">
      <c r="A8" s="79"/>
      <c r="B8" s="79">
        <v>1</v>
      </c>
      <c r="C8" s="14" t="s">
        <v>340</v>
      </c>
      <c r="D8" s="162">
        <v>3773.0279930000002</v>
      </c>
      <c r="E8" s="162"/>
      <c r="F8" s="162"/>
      <c r="G8" s="162"/>
      <c r="H8" s="162"/>
      <c r="I8" s="162"/>
      <c r="J8" s="162">
        <v>13353.766675000001</v>
      </c>
      <c r="K8" s="162">
        <v>529.02997600000003</v>
      </c>
      <c r="L8" s="162"/>
      <c r="M8" s="162"/>
      <c r="N8" s="162">
        <v>17655.824644</v>
      </c>
      <c r="O8" s="162"/>
    </row>
    <row r="9" spans="1:15" s="5" customFormat="1" ht="12.75" customHeight="1">
      <c r="B9" s="79">
        <v>6</v>
      </c>
      <c r="C9" s="113" t="s">
        <v>341</v>
      </c>
      <c r="D9" s="162"/>
      <c r="E9" s="162">
        <v>6463.7481390000003</v>
      </c>
      <c r="F9" s="162">
        <v>1716.131474</v>
      </c>
      <c r="G9" s="162"/>
      <c r="H9" s="162">
        <v>8.2094389999999997</v>
      </c>
      <c r="I9" s="162"/>
      <c r="J9" s="162"/>
      <c r="K9" s="162">
        <v>41.819676000000001</v>
      </c>
      <c r="L9" s="162"/>
      <c r="M9" s="162"/>
      <c r="N9" s="162">
        <v>8229.9087280000003</v>
      </c>
      <c r="O9" s="162">
        <v>3655.065435</v>
      </c>
    </row>
    <row r="10" spans="1:15" s="5" customFormat="1" ht="12.75" customHeight="1">
      <c r="B10" s="79">
        <v>7</v>
      </c>
      <c r="C10" s="113" t="s">
        <v>342</v>
      </c>
      <c r="D10" s="162"/>
      <c r="E10" s="162"/>
      <c r="F10" s="162">
        <v>1.1015440000000001</v>
      </c>
      <c r="G10" s="162"/>
      <c r="H10" s="162">
        <v>810.95916699999998</v>
      </c>
      <c r="I10" s="162"/>
      <c r="J10" s="162">
        <v>6489.9511869999997</v>
      </c>
      <c r="K10" s="162">
        <v>107.439948</v>
      </c>
      <c r="L10" s="162"/>
      <c r="M10" s="162"/>
      <c r="N10" s="162">
        <v>7409.4518459999999</v>
      </c>
      <c r="O10" s="162">
        <v>7327.1074310000004</v>
      </c>
    </row>
    <row r="11" spans="1:15" s="5" customFormat="1" ht="12.75" customHeight="1">
      <c r="B11" s="79">
        <v>8</v>
      </c>
      <c r="C11" s="113" t="s">
        <v>343</v>
      </c>
      <c r="D11" s="162"/>
      <c r="E11" s="162"/>
      <c r="F11" s="162"/>
      <c r="G11" s="162"/>
      <c r="H11" s="162"/>
      <c r="I11" s="162">
        <v>21702.974183999999</v>
      </c>
      <c r="J11" s="162"/>
      <c r="K11" s="162"/>
      <c r="L11" s="162"/>
      <c r="M11" s="162"/>
      <c r="N11" s="162">
        <v>21702.974183999999</v>
      </c>
      <c r="O11" s="162">
        <v>21702.974183999999</v>
      </c>
    </row>
    <row r="12" spans="1:15" s="5" customFormat="1" ht="12.75" customHeight="1">
      <c r="B12" s="79">
        <v>9</v>
      </c>
      <c r="C12" s="113" t="s">
        <v>344</v>
      </c>
      <c r="D12" s="162"/>
      <c r="E12" s="162"/>
      <c r="F12" s="162"/>
      <c r="G12" s="162">
        <v>6841.1994640000003</v>
      </c>
      <c r="H12" s="162">
        <v>2.7200030000000002</v>
      </c>
      <c r="I12" s="162"/>
      <c r="J12" s="162"/>
      <c r="K12" s="162"/>
      <c r="L12" s="162"/>
      <c r="M12" s="162"/>
      <c r="N12" s="162">
        <v>6843.9194669999997</v>
      </c>
      <c r="O12" s="162">
        <v>6843.9194660000003</v>
      </c>
    </row>
    <row r="13" spans="1:15" s="5" customFormat="1" ht="12.75" customHeight="1">
      <c r="B13" s="79">
        <v>10</v>
      </c>
      <c r="C13" s="113" t="s">
        <v>345</v>
      </c>
      <c r="D13" s="162"/>
      <c r="E13" s="162"/>
      <c r="F13" s="162"/>
      <c r="G13" s="162"/>
      <c r="H13" s="162"/>
      <c r="I13" s="162"/>
      <c r="J13" s="162">
        <v>28.163543000000001</v>
      </c>
      <c r="K13" s="162">
        <v>65.581670000000003</v>
      </c>
      <c r="L13" s="162"/>
      <c r="M13" s="162"/>
      <c r="N13" s="162">
        <v>93.745213000000007</v>
      </c>
      <c r="O13" s="162">
        <v>93.745211999999995</v>
      </c>
    </row>
    <row r="14" spans="1:15" s="5" customFormat="1" ht="12.75" customHeight="1">
      <c r="B14" s="79">
        <v>11</v>
      </c>
      <c r="C14" s="113" t="s">
        <v>346</v>
      </c>
      <c r="D14" s="162"/>
      <c r="E14" s="162"/>
      <c r="F14" s="162"/>
      <c r="G14" s="162"/>
      <c r="H14" s="162"/>
      <c r="I14" s="162"/>
      <c r="J14" s="162"/>
      <c r="K14" s="162">
        <v>578.711682</v>
      </c>
      <c r="L14" s="162"/>
      <c r="M14" s="162"/>
      <c r="N14" s="162">
        <v>578.711682</v>
      </c>
      <c r="O14" s="162">
        <v>578.711682</v>
      </c>
    </row>
    <row r="15" spans="1:15" s="5" customFormat="1" ht="12.75" customHeight="1">
      <c r="B15" s="79">
        <v>14</v>
      </c>
      <c r="C15" s="161" t="s">
        <v>347</v>
      </c>
      <c r="D15" s="162"/>
      <c r="E15" s="162"/>
      <c r="F15" s="162"/>
      <c r="G15" s="162"/>
      <c r="H15" s="162"/>
      <c r="I15" s="162"/>
      <c r="J15" s="162">
        <v>1539.5087269999999</v>
      </c>
      <c r="K15" s="162"/>
      <c r="L15" s="162"/>
      <c r="M15" s="162"/>
      <c r="N15" s="162">
        <v>1539.5087269999999</v>
      </c>
      <c r="O15" s="162">
        <v>1539.5087269999999</v>
      </c>
    </row>
    <row r="16" spans="1:15" s="5" customFormat="1" ht="12.75" customHeight="1">
      <c r="B16" s="79">
        <v>15</v>
      </c>
      <c r="C16" s="113" t="s">
        <v>348</v>
      </c>
      <c r="D16" s="162"/>
      <c r="E16" s="162"/>
      <c r="F16" s="162"/>
      <c r="G16" s="162"/>
      <c r="H16" s="162"/>
      <c r="I16" s="162"/>
      <c r="J16" s="162">
        <v>6241.8270430000002</v>
      </c>
      <c r="K16" s="162"/>
      <c r="L16" s="162">
        <v>9099.9734549999994</v>
      </c>
      <c r="M16" s="162"/>
      <c r="N16" s="162">
        <v>15341.800498000001</v>
      </c>
      <c r="O16" s="162">
        <v>15298.750093000001</v>
      </c>
    </row>
    <row r="17" spans="1:15" s="5" customFormat="1" ht="12.75" customHeight="1">
      <c r="B17" s="79">
        <v>16</v>
      </c>
      <c r="C17" s="158" t="s">
        <v>349</v>
      </c>
      <c r="D17" s="163">
        <v>2982.0182180000002</v>
      </c>
      <c r="E17" s="163"/>
      <c r="F17" s="163">
        <v>157.55627100000001</v>
      </c>
      <c r="G17" s="163"/>
      <c r="H17" s="163">
        <v>267.66902099999999</v>
      </c>
      <c r="I17" s="163"/>
      <c r="J17" s="163">
        <v>12325.427522</v>
      </c>
      <c r="K17" s="163"/>
      <c r="L17" s="163">
        <v>668.40409099999999</v>
      </c>
      <c r="M17" s="163">
        <v>88.859637000000006</v>
      </c>
      <c r="N17" s="163">
        <v>16489.93476</v>
      </c>
      <c r="O17" s="163">
        <v>16482.999986999999</v>
      </c>
    </row>
    <row r="18" spans="1:15" s="8" customFormat="1" ht="12.75" customHeight="1">
      <c r="A18" s="5"/>
      <c r="B18" s="79">
        <v>17</v>
      </c>
      <c r="C18" s="37" t="s">
        <v>350</v>
      </c>
      <c r="D18" s="164">
        <v>6755.0462120000002</v>
      </c>
      <c r="E18" s="164">
        <v>6463.7481390000003</v>
      </c>
      <c r="F18" s="164">
        <v>1874.7892890000001</v>
      </c>
      <c r="G18" s="164">
        <v>6841.1994640000003</v>
      </c>
      <c r="H18" s="164">
        <v>1089.55763</v>
      </c>
      <c r="I18" s="164">
        <v>21702.974183999999</v>
      </c>
      <c r="J18" s="164">
        <v>39978.644697000003</v>
      </c>
      <c r="K18" s="164">
        <v>1322.582952</v>
      </c>
      <c r="L18" s="164">
        <v>9768.3775459999997</v>
      </c>
      <c r="M18" s="164">
        <v>88.859637000000006</v>
      </c>
      <c r="N18" s="164">
        <v>95885.779750000002</v>
      </c>
      <c r="O18" s="164">
        <v>73522.782217</v>
      </c>
    </row>
    <row r="19" spans="1:15" s="5" customFormat="1" ht="12.75" customHeight="1">
      <c r="B19" s="159"/>
      <c r="D19" s="282"/>
      <c r="E19" s="282"/>
      <c r="F19" s="282"/>
      <c r="G19" s="282"/>
      <c r="H19" s="282"/>
      <c r="I19" s="282"/>
      <c r="J19" s="282"/>
      <c r="K19" s="282"/>
      <c r="L19" s="282"/>
      <c r="M19" s="282"/>
      <c r="N19" s="282"/>
      <c r="O19" s="282"/>
    </row>
    <row r="20" spans="1:15" ht="12.75" customHeight="1">
      <c r="A20" s="5"/>
      <c r="B20" s="102"/>
      <c r="C20" s="152"/>
      <c r="D20" s="102"/>
      <c r="E20" s="102"/>
      <c r="F20" s="102"/>
      <c r="G20" s="102"/>
      <c r="H20" s="102"/>
      <c r="I20" s="102"/>
      <c r="J20" s="102"/>
      <c r="K20" s="102"/>
      <c r="L20" s="102"/>
      <c r="M20" s="102"/>
      <c r="N20" s="102"/>
      <c r="O20" s="102"/>
    </row>
    <row r="21" spans="1:15" s="40" customFormat="1" ht="12.75" customHeight="1">
      <c r="A21" s="38"/>
      <c r="B21" s="38"/>
      <c r="C21" s="38"/>
      <c r="D21" s="38" t="s">
        <v>113</v>
      </c>
      <c r="E21" s="38" t="s">
        <v>114</v>
      </c>
      <c r="F21" s="38" t="s">
        <v>117</v>
      </c>
      <c r="G21" s="38" t="s">
        <v>183</v>
      </c>
      <c r="H21" s="38" t="s">
        <v>184</v>
      </c>
      <c r="I21" s="38" t="s">
        <v>186</v>
      </c>
      <c r="J21" s="38" t="s">
        <v>354</v>
      </c>
      <c r="K21" s="38" t="s">
        <v>187</v>
      </c>
      <c r="L21" s="38" t="s">
        <v>188</v>
      </c>
      <c r="M21" s="38" t="s">
        <v>191</v>
      </c>
      <c r="N21" s="38" t="s">
        <v>355</v>
      </c>
      <c r="O21" s="38" t="s">
        <v>356</v>
      </c>
    </row>
    <row r="22" spans="1:15" s="40" customFormat="1" ht="31.5" customHeight="1">
      <c r="C22" s="500" t="s">
        <v>335</v>
      </c>
      <c r="D22" s="759" t="s">
        <v>357</v>
      </c>
      <c r="E22" s="760"/>
      <c r="F22" s="760"/>
      <c r="G22" s="760"/>
      <c r="H22" s="760"/>
      <c r="I22" s="760"/>
      <c r="J22" s="760"/>
      <c r="K22" s="760"/>
      <c r="L22" s="760"/>
      <c r="M22" s="761"/>
      <c r="N22" s="501" t="s">
        <v>240</v>
      </c>
      <c r="O22" s="501" t="s">
        <v>358</v>
      </c>
    </row>
    <row r="23" spans="1:15" s="38" customFormat="1" ht="27.75" customHeight="1">
      <c r="A23" s="40"/>
      <c r="B23" s="37"/>
      <c r="C23" s="470" t="s">
        <v>241</v>
      </c>
      <c r="D23" s="502">
        <v>0</v>
      </c>
      <c r="E23" s="503">
        <v>0.02</v>
      </c>
      <c r="F23" s="503">
        <v>0.2</v>
      </c>
      <c r="G23" s="503">
        <v>0.35</v>
      </c>
      <c r="H23" s="503">
        <v>0.5</v>
      </c>
      <c r="I23" s="503">
        <v>0.75</v>
      </c>
      <c r="J23" s="501">
        <v>1</v>
      </c>
      <c r="K23" s="501">
        <v>1.5</v>
      </c>
      <c r="L23" s="501">
        <v>2.5</v>
      </c>
      <c r="M23" s="501" t="s">
        <v>359</v>
      </c>
      <c r="N23" s="501"/>
      <c r="O23" s="501"/>
    </row>
    <row r="24" spans="1:15" s="5" customFormat="1" ht="12.75" customHeight="1">
      <c r="A24" s="79"/>
      <c r="B24" s="79">
        <v>1</v>
      </c>
      <c r="C24" s="14" t="s">
        <v>340</v>
      </c>
      <c r="D24" s="162">
        <v>3901.8658169999999</v>
      </c>
      <c r="E24" s="162"/>
      <c r="F24" s="162"/>
      <c r="G24" s="162"/>
      <c r="H24" s="162">
        <v>348.648934</v>
      </c>
      <c r="I24" s="162"/>
      <c r="J24" s="162">
        <v>774.96584199999995</v>
      </c>
      <c r="K24" s="162"/>
      <c r="L24" s="162"/>
      <c r="M24" s="162"/>
      <c r="N24" s="162">
        <v>5025.4805930000002</v>
      </c>
      <c r="O24" s="162"/>
    </row>
    <row r="25" spans="1:15" s="5" customFormat="1" ht="12.75" customHeight="1">
      <c r="B25" s="79">
        <v>6</v>
      </c>
      <c r="C25" s="113" t="s">
        <v>341</v>
      </c>
      <c r="D25" s="162"/>
      <c r="E25" s="162">
        <v>1077.838088</v>
      </c>
      <c r="F25" s="162">
        <v>1609.069223</v>
      </c>
      <c r="G25" s="162"/>
      <c r="H25" s="162">
        <v>2.4280300000000001</v>
      </c>
      <c r="I25" s="162"/>
      <c r="J25" s="162">
        <v>1.897173</v>
      </c>
      <c r="K25" s="162"/>
      <c r="L25" s="162"/>
      <c r="M25" s="162"/>
      <c r="N25" s="162">
        <v>2691.2325139999998</v>
      </c>
      <c r="O25" s="162">
        <v>2557.910241</v>
      </c>
    </row>
    <row r="26" spans="1:15" s="5" customFormat="1" ht="12.75" customHeight="1">
      <c r="B26" s="79">
        <v>7</v>
      </c>
      <c r="C26" s="113" t="s">
        <v>342</v>
      </c>
      <c r="D26" s="162"/>
      <c r="E26" s="162"/>
      <c r="F26" s="162">
        <v>1.157011</v>
      </c>
      <c r="G26" s="162"/>
      <c r="H26" s="162">
        <v>686.27923399999997</v>
      </c>
      <c r="I26" s="162"/>
      <c r="J26" s="162">
        <v>6290.8328460000002</v>
      </c>
      <c r="K26" s="162"/>
      <c r="L26" s="162"/>
      <c r="M26" s="162"/>
      <c r="N26" s="162">
        <v>6978.2690910000001</v>
      </c>
      <c r="O26" s="162">
        <v>6951.533598</v>
      </c>
    </row>
    <row r="27" spans="1:15" s="5" customFormat="1" ht="12.75" customHeight="1">
      <c r="B27" s="79">
        <v>8</v>
      </c>
      <c r="C27" s="113" t="s">
        <v>343</v>
      </c>
      <c r="D27" s="162"/>
      <c r="E27" s="162"/>
      <c r="F27" s="162"/>
      <c r="G27" s="162"/>
      <c r="H27" s="162"/>
      <c r="I27" s="162">
        <v>21312.215168999999</v>
      </c>
      <c r="J27" s="162"/>
      <c r="K27" s="162"/>
      <c r="L27" s="162"/>
      <c r="M27" s="162"/>
      <c r="N27" s="162">
        <v>21312.215168999999</v>
      </c>
      <c r="O27" s="162">
        <v>21312.215168999999</v>
      </c>
    </row>
    <row r="28" spans="1:15" s="5" customFormat="1" ht="12.75" customHeight="1">
      <c r="B28" s="79">
        <v>9</v>
      </c>
      <c r="C28" s="113" t="s">
        <v>344</v>
      </c>
      <c r="D28" s="162"/>
      <c r="E28" s="162"/>
      <c r="F28" s="162"/>
      <c r="G28" s="162">
        <v>6103.5101139999997</v>
      </c>
      <c r="H28" s="162">
        <v>6.2847520000000001</v>
      </c>
      <c r="I28" s="162"/>
      <c r="J28" s="162"/>
      <c r="K28" s="162"/>
      <c r="L28" s="162"/>
      <c r="M28" s="162"/>
      <c r="N28" s="162">
        <v>6109.7948660000002</v>
      </c>
      <c r="O28" s="162">
        <v>6109.7948640000004</v>
      </c>
    </row>
    <row r="29" spans="1:15" s="5" customFormat="1" ht="12.75" customHeight="1">
      <c r="B29" s="79">
        <v>10</v>
      </c>
      <c r="C29" s="113" t="s">
        <v>345</v>
      </c>
      <c r="D29" s="162"/>
      <c r="E29" s="162"/>
      <c r="F29" s="162"/>
      <c r="G29" s="162"/>
      <c r="H29" s="162"/>
      <c r="I29" s="162"/>
      <c r="J29" s="162">
        <v>19.545936000000001</v>
      </c>
      <c r="K29" s="162">
        <v>17.181418000000001</v>
      </c>
      <c r="L29" s="162"/>
      <c r="M29" s="162"/>
      <c r="N29" s="162">
        <v>36.727353999999998</v>
      </c>
      <c r="O29" s="162">
        <v>36.727352000000003</v>
      </c>
    </row>
    <row r="30" spans="1:15" s="5" customFormat="1" ht="12.75" customHeight="1">
      <c r="B30" s="79">
        <v>11</v>
      </c>
      <c r="C30" s="113" t="s">
        <v>346</v>
      </c>
      <c r="D30" s="162"/>
      <c r="E30" s="162"/>
      <c r="F30" s="162"/>
      <c r="G30" s="162"/>
      <c r="H30" s="162"/>
      <c r="I30" s="162"/>
      <c r="J30" s="162"/>
      <c r="K30" s="162">
        <v>563.18726400000003</v>
      </c>
      <c r="L30" s="162"/>
      <c r="M30" s="162"/>
      <c r="N30" s="162">
        <v>563.18726400000003</v>
      </c>
      <c r="O30" s="162">
        <v>563.18726400000003</v>
      </c>
    </row>
    <row r="31" spans="1:15" s="5" customFormat="1" ht="12.75" customHeight="1">
      <c r="B31" s="79">
        <v>14</v>
      </c>
      <c r="C31" s="161" t="s">
        <v>347</v>
      </c>
      <c r="D31" s="162"/>
      <c r="E31" s="162"/>
      <c r="F31" s="162"/>
      <c r="G31" s="162"/>
      <c r="H31" s="162"/>
      <c r="I31" s="162"/>
      <c r="J31" s="162">
        <v>1905.3582699999999</v>
      </c>
      <c r="K31" s="162"/>
      <c r="L31" s="162"/>
      <c r="M31" s="162"/>
      <c r="N31" s="162">
        <v>1905.3582699999999</v>
      </c>
      <c r="O31" s="162"/>
    </row>
    <row r="32" spans="1:15" s="5" customFormat="1" ht="12.75" customHeight="1">
      <c r="B32" s="79">
        <v>15</v>
      </c>
      <c r="C32" s="113" t="s">
        <v>348</v>
      </c>
      <c r="D32" s="162"/>
      <c r="E32" s="162"/>
      <c r="F32" s="162"/>
      <c r="G32" s="162"/>
      <c r="H32" s="162"/>
      <c r="I32" s="162"/>
      <c r="J32" s="162">
        <v>6770.150474</v>
      </c>
      <c r="K32" s="162"/>
      <c r="L32" s="162">
        <v>9010.7834550000007</v>
      </c>
      <c r="M32" s="162"/>
      <c r="N32" s="162">
        <v>15780.933929000001</v>
      </c>
      <c r="O32" s="162">
        <v>15780.933928999999</v>
      </c>
    </row>
    <row r="33" spans="1:15" s="5" customFormat="1" ht="12.75" customHeight="1">
      <c r="B33" s="79">
        <v>16</v>
      </c>
      <c r="C33" s="158" t="s">
        <v>349</v>
      </c>
      <c r="D33" s="163">
        <v>2156.8168470000001</v>
      </c>
      <c r="E33" s="163"/>
      <c r="F33" s="163">
        <v>164.86366000000001</v>
      </c>
      <c r="G33" s="163"/>
      <c r="H33" s="163">
        <v>101.616133</v>
      </c>
      <c r="I33" s="163"/>
      <c r="J33" s="163">
        <v>12019.927308</v>
      </c>
      <c r="K33" s="163"/>
      <c r="L33" s="163">
        <v>671.23294899999996</v>
      </c>
      <c r="M33" s="163">
        <v>239.81008499999999</v>
      </c>
      <c r="N33" s="163">
        <v>15354.266981999999</v>
      </c>
      <c r="O33" s="163">
        <v>15354.266981999999</v>
      </c>
    </row>
    <row r="34" spans="1:15" s="8" customFormat="1" ht="12.75" customHeight="1">
      <c r="A34" s="5"/>
      <c r="B34" s="79">
        <v>17</v>
      </c>
      <c r="C34" s="37" t="s">
        <v>350</v>
      </c>
      <c r="D34" s="164">
        <v>6058.6826629999996</v>
      </c>
      <c r="E34" s="164">
        <v>1077.838088</v>
      </c>
      <c r="F34" s="164">
        <v>1775.089894</v>
      </c>
      <c r="G34" s="164">
        <v>6103.5101139999997</v>
      </c>
      <c r="H34" s="164">
        <v>1145.2570820000001</v>
      </c>
      <c r="I34" s="164">
        <v>21312.215168999999</v>
      </c>
      <c r="J34" s="164">
        <v>27782.67785</v>
      </c>
      <c r="K34" s="164">
        <v>580.36868200000004</v>
      </c>
      <c r="L34" s="164">
        <v>9682.016404</v>
      </c>
      <c r="M34" s="164">
        <v>239.81008499999999</v>
      </c>
      <c r="N34" s="164">
        <v>75757.466031999997</v>
      </c>
      <c r="O34" s="164">
        <v>70530.621442000003</v>
      </c>
    </row>
    <row r="35" spans="1:15" ht="12.75" customHeight="1">
      <c r="A35" s="1"/>
      <c r="B35" s="50"/>
    </row>
    <row r="36" spans="1:15" ht="12.75" customHeight="1">
      <c r="A36" s="1"/>
      <c r="B36" s="157"/>
      <c r="C36" s="190" t="s">
        <v>360</v>
      </c>
    </row>
    <row r="37" spans="1:15" ht="12.75" customHeight="1">
      <c r="A37" s="1"/>
      <c r="B37" s="157"/>
      <c r="C37" s="762" t="s">
        <v>361</v>
      </c>
      <c r="D37" s="762"/>
      <c r="E37" s="762"/>
      <c r="F37" s="762"/>
      <c r="G37" s="762"/>
      <c r="H37" s="762"/>
      <c r="I37" s="762"/>
      <c r="J37" s="762"/>
      <c r="K37" s="762"/>
      <c r="L37" s="762"/>
      <c r="M37" s="762"/>
      <c r="N37" s="762"/>
      <c r="O37" s="762"/>
    </row>
    <row r="38" spans="1:15" ht="12.75" customHeight="1">
      <c r="A38" s="1"/>
      <c r="B38" s="1"/>
      <c r="C38" s="762"/>
      <c r="D38" s="762"/>
      <c r="E38" s="762"/>
      <c r="F38" s="762"/>
      <c r="G38" s="762"/>
      <c r="H38" s="762"/>
      <c r="I38" s="762"/>
      <c r="J38" s="762"/>
      <c r="K38" s="762"/>
      <c r="L38" s="762"/>
      <c r="M38" s="762"/>
      <c r="N38" s="762"/>
      <c r="O38" s="762"/>
    </row>
    <row r="39" spans="1:15" ht="12.75" customHeight="1">
      <c r="A39" s="1"/>
      <c r="B39" s="1"/>
      <c r="C39" s="366"/>
      <c r="D39" s="366"/>
      <c r="E39" s="366"/>
      <c r="F39" s="366"/>
      <c r="G39" s="366"/>
      <c r="H39" s="366"/>
      <c r="I39" s="366"/>
      <c r="J39" s="366"/>
      <c r="K39" s="366"/>
      <c r="L39" s="366"/>
      <c r="M39" s="366"/>
      <c r="N39" s="366"/>
      <c r="O39" s="366"/>
    </row>
    <row r="40" spans="1:15" ht="12.75" customHeight="1">
      <c r="A40" s="1"/>
      <c r="B40" s="1"/>
      <c r="C40" s="4" t="s">
        <v>242</v>
      </c>
    </row>
    <row r="41" spans="1:15" ht="12.75" customHeight="1">
      <c r="A41" s="1"/>
      <c r="B41" s="1"/>
      <c r="C41" s="474" t="s">
        <v>353</v>
      </c>
    </row>
    <row r="42" spans="1:15">
      <c r="A42" s="1"/>
      <c r="B42" s="1"/>
    </row>
    <row r="43" spans="1:15">
      <c r="A43" s="1"/>
      <c r="B43" s="1"/>
    </row>
    <row r="44" spans="1:15">
      <c r="A44" s="1"/>
      <c r="B44" s="1"/>
    </row>
    <row r="45" spans="1:15">
      <c r="A45" s="1"/>
      <c r="B45" s="1"/>
    </row>
    <row r="46" spans="1:15">
      <c r="A46" s="1"/>
      <c r="B46" s="1"/>
    </row>
    <row r="47" spans="1:15">
      <c r="A47" s="1"/>
      <c r="B47" s="1"/>
    </row>
    <row r="48" spans="1:15">
      <c r="A48" s="1"/>
      <c r="B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sheetData>
  <mergeCells count="3">
    <mergeCell ref="D6:M6"/>
    <mergeCell ref="D22:M22"/>
    <mergeCell ref="C37:O38"/>
  </mergeCell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6209-25CC-4F84-9D4D-14230EA4576F}">
  <sheetPr codeName="Sheet63"/>
  <dimension ref="A1:P591"/>
  <sheetViews>
    <sheetView zoomScale="90" zoomScaleNormal="90" workbookViewId="0">
      <pane xSplit="3" ySplit="8" topLeftCell="D9" activePane="bottomRight" state="frozen"/>
      <selection activeCell="A26" sqref="A26"/>
      <selection pane="topRight" activeCell="A26" sqref="A26"/>
      <selection pane="bottomLeft" activeCell="A26" sqref="A26"/>
      <selection pane="bottomRight" activeCell="D9" sqref="D9"/>
    </sheetView>
  </sheetViews>
  <sheetFormatPr defaultColWidth="11.54296875" defaultRowHeight="13"/>
  <cols>
    <col min="1" max="1" width="6" style="9" customWidth="1"/>
    <col min="2" max="2" width="32.453125" style="9" customWidth="1"/>
    <col min="3" max="3" width="28.7265625" style="9" customWidth="1"/>
    <col min="4" max="4" width="19" style="224" customWidth="1"/>
    <col min="5" max="5" width="13.54296875" style="224" customWidth="1"/>
    <col min="6" max="6" width="13.54296875" style="231" customWidth="1"/>
    <col min="7" max="10" width="13.54296875" style="224" customWidth="1"/>
    <col min="11" max="11" width="16.54296875" style="224" customWidth="1"/>
    <col min="12" max="14" width="13.54296875" style="224" customWidth="1"/>
    <col min="15" max="15" width="13.81640625" style="224" customWidth="1"/>
    <col min="16" max="16" width="12.81640625" style="41" bestFit="1" customWidth="1"/>
    <col min="17" max="16384" width="11.54296875" style="9"/>
  </cols>
  <sheetData>
    <row r="1" spans="1:16">
      <c r="A1" s="72" t="s">
        <v>111</v>
      </c>
      <c r="D1" s="9"/>
      <c r="E1" s="9"/>
      <c r="F1" s="9"/>
      <c r="G1" s="9"/>
      <c r="H1" s="9"/>
      <c r="I1" s="9"/>
      <c r="J1" s="9"/>
      <c r="K1" s="9"/>
      <c r="L1" s="9"/>
      <c r="M1" s="9"/>
      <c r="N1" s="9"/>
      <c r="O1" s="9"/>
    </row>
    <row r="2" spans="1:16">
      <c r="A2" s="41"/>
      <c r="D2" s="9"/>
      <c r="E2" s="9"/>
      <c r="F2" s="9"/>
      <c r="G2" s="9"/>
      <c r="H2" s="9"/>
      <c r="I2" s="9"/>
      <c r="J2" s="9"/>
      <c r="K2" s="9"/>
      <c r="L2" s="9"/>
      <c r="M2" s="9"/>
      <c r="N2" s="9"/>
      <c r="O2" s="9"/>
    </row>
    <row r="3" spans="1:16">
      <c r="A3" s="41"/>
      <c r="B3" s="22" t="s">
        <v>10</v>
      </c>
      <c r="D3" s="9"/>
      <c r="E3" s="9"/>
      <c r="F3" s="9"/>
      <c r="G3" s="9"/>
      <c r="H3" s="9"/>
      <c r="I3" s="9"/>
      <c r="J3" s="9"/>
      <c r="K3" s="9"/>
      <c r="L3" s="9"/>
      <c r="M3" s="9"/>
      <c r="N3" s="9"/>
      <c r="O3" s="9"/>
    </row>
    <row r="4" spans="1:16">
      <c r="A4" s="41"/>
      <c r="D4" s="9"/>
      <c r="E4" s="9"/>
      <c r="F4" s="9"/>
      <c r="G4" s="9"/>
      <c r="H4" s="9"/>
      <c r="I4" s="9"/>
      <c r="J4" s="9"/>
      <c r="K4" s="9"/>
      <c r="L4" s="9"/>
      <c r="M4" s="9"/>
      <c r="N4" s="9"/>
      <c r="O4" s="9"/>
    </row>
    <row r="5" spans="1:16">
      <c r="A5" s="41"/>
      <c r="B5" s="22"/>
      <c r="D5" s="9"/>
      <c r="E5" s="9"/>
      <c r="G5" s="9"/>
      <c r="H5" s="9"/>
      <c r="I5" s="9"/>
      <c r="J5" s="9"/>
      <c r="K5" s="9"/>
      <c r="L5" s="9"/>
      <c r="M5" s="2"/>
      <c r="N5" s="9"/>
      <c r="O5" s="9"/>
    </row>
    <row r="6" spans="1:16" s="232" customFormat="1" ht="84" customHeight="1">
      <c r="A6" s="41"/>
      <c r="B6" s="504" t="s">
        <v>362</v>
      </c>
      <c r="C6" s="505" t="s">
        <v>363</v>
      </c>
      <c r="D6" s="506" t="s">
        <v>364</v>
      </c>
      <c r="E6" s="506" t="s">
        <v>365</v>
      </c>
      <c r="F6" s="506" t="s">
        <v>366</v>
      </c>
      <c r="G6" s="506" t="s">
        <v>367</v>
      </c>
      <c r="H6" s="506" t="s">
        <v>368</v>
      </c>
      <c r="I6" s="506" t="s">
        <v>369</v>
      </c>
      <c r="J6" s="506" t="s">
        <v>370</v>
      </c>
      <c r="K6" s="506" t="s">
        <v>371</v>
      </c>
      <c r="L6" s="506" t="s">
        <v>372</v>
      </c>
      <c r="M6" s="506" t="s">
        <v>373</v>
      </c>
      <c r="N6" s="505" t="s">
        <v>374</v>
      </c>
      <c r="O6" s="505" t="s">
        <v>375</v>
      </c>
      <c r="P6" s="41"/>
    </row>
    <row r="7" spans="1:16" s="13" customFormat="1">
      <c r="A7" s="41"/>
      <c r="B7" s="276" t="s">
        <v>192</v>
      </c>
      <c r="C7" s="340" t="s">
        <v>113</v>
      </c>
      <c r="D7" s="340" t="s">
        <v>114</v>
      </c>
      <c r="E7" s="340" t="s">
        <v>115</v>
      </c>
      <c r="F7" s="340" t="s">
        <v>116</v>
      </c>
      <c r="G7" s="340" t="s">
        <v>117</v>
      </c>
      <c r="H7" s="340" t="s">
        <v>183</v>
      </c>
      <c r="I7" s="340" t="s">
        <v>184</v>
      </c>
      <c r="J7" s="340" t="s">
        <v>185</v>
      </c>
      <c r="K7" s="340" t="s">
        <v>186</v>
      </c>
      <c r="L7" s="340" t="s">
        <v>354</v>
      </c>
      <c r="M7" s="340" t="s">
        <v>187</v>
      </c>
      <c r="N7" s="340" t="s">
        <v>188</v>
      </c>
      <c r="O7" s="340" t="s">
        <v>189</v>
      </c>
      <c r="P7" s="41"/>
    </row>
    <row r="8" spans="1:16" s="41" customFormat="1" ht="19.5" customHeight="1">
      <c r="B8" s="303" t="s">
        <v>376</v>
      </c>
      <c r="C8" s="304" t="s">
        <v>377</v>
      </c>
      <c r="D8" s="305"/>
      <c r="E8" s="305"/>
      <c r="F8" s="305"/>
      <c r="G8" s="305"/>
      <c r="H8" s="305"/>
      <c r="I8" s="305"/>
      <c r="J8" s="305"/>
      <c r="K8" s="305"/>
      <c r="L8" s="305"/>
      <c r="M8" s="305"/>
      <c r="N8" s="305"/>
      <c r="O8" s="305"/>
    </row>
    <row r="9" spans="1:16" s="41" customFormat="1">
      <c r="B9" s="507" t="s">
        <v>377</v>
      </c>
      <c r="C9" s="305" t="s">
        <v>378</v>
      </c>
      <c r="D9" s="364">
        <v>129639.413423269</v>
      </c>
      <c r="E9" s="364">
        <v>234890.03375475801</v>
      </c>
      <c r="F9" s="306">
        <v>56.289999999999992</v>
      </c>
      <c r="G9" s="364">
        <v>264193.761</v>
      </c>
      <c r="H9" s="307">
        <v>6.9399999999999989E-2</v>
      </c>
      <c r="I9" s="364">
        <v>2088</v>
      </c>
      <c r="J9" s="308">
        <v>30.038399999999999</v>
      </c>
      <c r="K9" s="308">
        <v>2.0567829999999998</v>
      </c>
      <c r="L9" s="364">
        <v>37982.065999999999</v>
      </c>
      <c r="M9" s="311">
        <v>14.37</v>
      </c>
      <c r="N9" s="364">
        <v>55.819099481000002</v>
      </c>
      <c r="O9" s="364">
        <v>-57.212963203999998</v>
      </c>
    </row>
    <row r="10" spans="1:16" s="41" customFormat="1">
      <c r="B10" s="310" t="s">
        <v>377</v>
      </c>
      <c r="C10" s="305" t="s">
        <v>379</v>
      </c>
      <c r="D10" s="364">
        <v>82825.672165707001</v>
      </c>
      <c r="E10" s="364">
        <v>157887.804805647</v>
      </c>
      <c r="F10" s="306">
        <v>56.32</v>
      </c>
      <c r="G10" s="364">
        <v>173760.389</v>
      </c>
      <c r="H10" s="307">
        <v>4.7399999999999998E-2</v>
      </c>
      <c r="I10" s="364">
        <v>1471</v>
      </c>
      <c r="J10" s="308">
        <v>29.198699999999999</v>
      </c>
      <c r="K10" s="308">
        <v>2.0454110000000001</v>
      </c>
      <c r="L10" s="364">
        <v>19281.014999999999</v>
      </c>
      <c r="M10" s="311">
        <v>11.09</v>
      </c>
      <c r="N10" s="364">
        <v>24.330596232000001</v>
      </c>
      <c r="O10" s="364">
        <v>-27.316057647000001</v>
      </c>
    </row>
    <row r="11" spans="1:16" s="41" customFormat="1">
      <c r="B11" s="310" t="s">
        <v>377</v>
      </c>
      <c r="C11" s="305" t="s">
        <v>380</v>
      </c>
      <c r="D11" s="364">
        <v>46813.741257561996</v>
      </c>
      <c r="E11" s="364">
        <v>77002.228949110999</v>
      </c>
      <c r="F11" s="306">
        <v>56.24</v>
      </c>
      <c r="G11" s="364">
        <v>90433.372000000003</v>
      </c>
      <c r="H11" s="307">
        <v>0.11169999999999999</v>
      </c>
      <c r="I11" s="364">
        <v>617</v>
      </c>
      <c r="J11" s="308">
        <v>31.651899999999998</v>
      </c>
      <c r="K11" s="308">
        <v>2.0786349999999998</v>
      </c>
      <c r="L11" s="364">
        <v>18701.050999999999</v>
      </c>
      <c r="M11" s="311">
        <v>20.669999999999998</v>
      </c>
      <c r="N11" s="364">
        <v>31.488503249000001</v>
      </c>
      <c r="O11" s="364">
        <v>-29.896905557</v>
      </c>
    </row>
    <row r="12" spans="1:16" s="41" customFormat="1">
      <c r="B12" s="310" t="s">
        <v>377</v>
      </c>
      <c r="C12" s="305" t="s">
        <v>381</v>
      </c>
      <c r="D12" s="364">
        <v>136687.24015963101</v>
      </c>
      <c r="E12" s="364">
        <v>111594.723978204</v>
      </c>
      <c r="F12" s="306">
        <v>54.31</v>
      </c>
      <c r="G12" s="364">
        <v>197733.48499999999</v>
      </c>
      <c r="H12" s="307">
        <v>0.19090000000000001</v>
      </c>
      <c r="I12" s="364">
        <v>1895</v>
      </c>
      <c r="J12" s="308">
        <v>30.440800000000003</v>
      </c>
      <c r="K12" s="308">
        <v>1.9711590000000001</v>
      </c>
      <c r="L12" s="364">
        <v>52325.887000000002</v>
      </c>
      <c r="M12" s="311">
        <v>26.46</v>
      </c>
      <c r="N12" s="364">
        <v>113.03814092099999</v>
      </c>
      <c r="O12" s="364">
        <v>-144.65587583600001</v>
      </c>
    </row>
    <row r="13" spans="1:16" s="41" customFormat="1">
      <c r="B13" s="310" t="s">
        <v>377</v>
      </c>
      <c r="C13" s="305" t="s">
        <v>382</v>
      </c>
      <c r="D13" s="364">
        <v>100400.841531896</v>
      </c>
      <c r="E13" s="364">
        <v>35471.986918773997</v>
      </c>
      <c r="F13" s="306">
        <v>57.48</v>
      </c>
      <c r="G13" s="364">
        <v>114504.393</v>
      </c>
      <c r="H13" s="307">
        <v>0.36610000000000004</v>
      </c>
      <c r="I13" s="364">
        <v>1670</v>
      </c>
      <c r="J13" s="308">
        <v>21.191499999999998</v>
      </c>
      <c r="K13" s="308">
        <v>1.8212299999999999</v>
      </c>
      <c r="L13" s="364">
        <v>29832.688999999998</v>
      </c>
      <c r="M13" s="311">
        <v>26.05</v>
      </c>
      <c r="N13" s="364">
        <v>90.723026392999998</v>
      </c>
      <c r="O13" s="364">
        <v>-126.87342004600001</v>
      </c>
    </row>
    <row r="14" spans="1:16" s="41" customFormat="1">
      <c r="B14" s="310" t="s">
        <v>377</v>
      </c>
      <c r="C14" s="305" t="s">
        <v>383</v>
      </c>
      <c r="D14" s="364">
        <v>83054.868684335001</v>
      </c>
      <c r="E14" s="364">
        <v>9084.4188178660006</v>
      </c>
      <c r="F14" s="306">
        <v>57.19</v>
      </c>
      <c r="G14" s="364">
        <v>86455.81</v>
      </c>
      <c r="H14" s="307">
        <v>0.57840000000000003</v>
      </c>
      <c r="I14" s="364">
        <v>1233</v>
      </c>
      <c r="J14" s="308">
        <v>14.59</v>
      </c>
      <c r="K14" s="308">
        <v>2.1642519999999998</v>
      </c>
      <c r="L14" s="364">
        <v>19715.423999999999</v>
      </c>
      <c r="M14" s="311">
        <v>22.8</v>
      </c>
      <c r="N14" s="364">
        <v>72.941575275000005</v>
      </c>
      <c r="O14" s="364">
        <v>-88.489882283</v>
      </c>
    </row>
    <row r="15" spans="1:16" s="41" customFormat="1">
      <c r="B15" s="310" t="s">
        <v>377</v>
      </c>
      <c r="C15" s="305" t="s">
        <v>384</v>
      </c>
      <c r="D15" s="364">
        <v>69876.906902338</v>
      </c>
      <c r="E15" s="364">
        <v>17874.583415843001</v>
      </c>
      <c r="F15" s="306">
        <v>55.559999999999995</v>
      </c>
      <c r="G15" s="364">
        <v>73721.004000000001</v>
      </c>
      <c r="H15" s="307">
        <v>1.1138000000000001</v>
      </c>
      <c r="I15" s="364">
        <v>1339</v>
      </c>
      <c r="J15" s="308">
        <v>19.8992</v>
      </c>
      <c r="K15" s="308">
        <v>2.2897850000000002</v>
      </c>
      <c r="L15" s="364">
        <v>31283.023000000001</v>
      </c>
      <c r="M15" s="311">
        <v>42.43</v>
      </c>
      <c r="N15" s="364">
        <v>169.808002327</v>
      </c>
      <c r="O15" s="364">
        <v>-235.95627717799999</v>
      </c>
    </row>
    <row r="16" spans="1:16" s="41" customFormat="1">
      <c r="B16" s="310" t="s">
        <v>377</v>
      </c>
      <c r="C16" s="305" t="s">
        <v>385</v>
      </c>
      <c r="D16" s="364">
        <v>69654.800316373003</v>
      </c>
      <c r="E16" s="364">
        <v>17864.045068233001</v>
      </c>
      <c r="F16" s="306">
        <v>55.58</v>
      </c>
      <c r="G16" s="364">
        <v>73515.846999999994</v>
      </c>
      <c r="H16" s="307">
        <v>1.1116999999999999</v>
      </c>
      <c r="I16" s="364">
        <v>1264</v>
      </c>
      <c r="J16" s="308">
        <v>19.936499999999999</v>
      </c>
      <c r="K16" s="308">
        <v>2.2882370000000001</v>
      </c>
      <c r="L16" s="364">
        <v>31245.538</v>
      </c>
      <c r="M16" s="311">
        <v>42.5</v>
      </c>
      <c r="N16" s="364">
        <v>169.52354570700001</v>
      </c>
      <c r="O16" s="364">
        <v>-233.56055960099999</v>
      </c>
    </row>
    <row r="17" spans="1:16" s="41" customFormat="1">
      <c r="B17" s="310" t="s">
        <v>377</v>
      </c>
      <c r="C17" s="305" t="s">
        <v>386</v>
      </c>
      <c r="D17" s="364">
        <v>222.10658596499999</v>
      </c>
      <c r="E17" s="364">
        <v>10.538347610000001</v>
      </c>
      <c r="F17" s="306">
        <v>25.290000000000003</v>
      </c>
      <c r="G17" s="364">
        <v>205.15700000000001</v>
      </c>
      <c r="H17" s="307">
        <v>1.8526</v>
      </c>
      <c r="I17" s="364">
        <v>75</v>
      </c>
      <c r="J17" s="308">
        <v>6.5587000000000009</v>
      </c>
      <c r="K17" s="308">
        <v>2.8444219999999998</v>
      </c>
      <c r="L17" s="364">
        <v>37.484999999999999</v>
      </c>
      <c r="M17" s="311">
        <v>18.27</v>
      </c>
      <c r="N17" s="364">
        <v>0.28445661999999999</v>
      </c>
      <c r="O17" s="364">
        <v>-2.3957175770000001</v>
      </c>
    </row>
    <row r="18" spans="1:16" s="41" customFormat="1">
      <c r="B18" s="310" t="s">
        <v>377</v>
      </c>
      <c r="C18" s="305" t="s">
        <v>387</v>
      </c>
      <c r="D18" s="364">
        <v>15851.522601293</v>
      </c>
      <c r="E18" s="364">
        <v>7599.1591303880004</v>
      </c>
      <c r="F18" s="306">
        <v>30.459999999999997</v>
      </c>
      <c r="G18" s="364">
        <v>14425.137000000001</v>
      </c>
      <c r="H18" s="307">
        <v>3.3254999999999999</v>
      </c>
      <c r="I18" s="364">
        <v>3796</v>
      </c>
      <c r="J18" s="308">
        <v>32.198</v>
      </c>
      <c r="K18" s="308">
        <v>1.937654</v>
      </c>
      <c r="L18" s="364">
        <v>13385.225</v>
      </c>
      <c r="M18" s="311">
        <v>92.789999999999992</v>
      </c>
      <c r="N18" s="364">
        <v>150.83999107599999</v>
      </c>
      <c r="O18" s="364">
        <v>-232.50290442400001</v>
      </c>
    </row>
    <row r="19" spans="1:16" s="41" customFormat="1">
      <c r="B19" s="310" t="s">
        <v>377</v>
      </c>
      <c r="C19" s="305" t="s">
        <v>388</v>
      </c>
      <c r="D19" s="364">
        <v>14609.511937388001</v>
      </c>
      <c r="E19" s="364">
        <v>7449.2579793060004</v>
      </c>
      <c r="F19" s="306">
        <v>30.240000000000002</v>
      </c>
      <c r="G19" s="364">
        <v>13582.237999999999</v>
      </c>
      <c r="H19" s="307">
        <v>3.0354000000000001</v>
      </c>
      <c r="I19" s="364">
        <v>3761</v>
      </c>
      <c r="J19" s="308">
        <v>31.904199999999999</v>
      </c>
      <c r="K19" s="308">
        <v>1.9823869999999999</v>
      </c>
      <c r="L19" s="364">
        <v>12193.54</v>
      </c>
      <c r="M19" s="311">
        <v>89.77000000000001</v>
      </c>
      <c r="N19" s="364">
        <v>125.935657514</v>
      </c>
      <c r="O19" s="364">
        <v>-137.88787868</v>
      </c>
    </row>
    <row r="20" spans="1:16" s="41" customFormat="1">
      <c r="B20" s="310" t="s">
        <v>377</v>
      </c>
      <c r="C20" s="305" t="s">
        <v>389</v>
      </c>
      <c r="D20" s="364">
        <v>1242.010663905</v>
      </c>
      <c r="E20" s="364">
        <v>149.90115108200001</v>
      </c>
      <c r="F20" s="306">
        <v>41.19</v>
      </c>
      <c r="G20" s="364">
        <v>842.899</v>
      </c>
      <c r="H20" s="307">
        <v>7.9999000000000002</v>
      </c>
      <c r="I20" s="364">
        <v>35</v>
      </c>
      <c r="J20" s="308">
        <v>36.932500000000005</v>
      </c>
      <c r="K20" s="308">
        <v>1.216842</v>
      </c>
      <c r="L20" s="364">
        <v>1191.6849999999999</v>
      </c>
      <c r="M20" s="311">
        <v>141.37</v>
      </c>
      <c r="N20" s="364">
        <v>24.904333562000001</v>
      </c>
      <c r="O20" s="364">
        <v>-94.615025743999993</v>
      </c>
    </row>
    <row r="21" spans="1:16" s="41" customFormat="1">
      <c r="B21" s="310" t="s">
        <v>377</v>
      </c>
      <c r="C21" s="305" t="s">
        <v>390</v>
      </c>
      <c r="D21" s="364">
        <v>2383.7336160310001</v>
      </c>
      <c r="E21" s="364">
        <v>4.2114600649999998</v>
      </c>
      <c r="F21" s="306">
        <v>49.53</v>
      </c>
      <c r="G21" s="364">
        <v>2005.43</v>
      </c>
      <c r="H21" s="307">
        <v>19.0655</v>
      </c>
      <c r="I21" s="364">
        <v>47</v>
      </c>
      <c r="J21" s="308">
        <v>27.551300000000001</v>
      </c>
      <c r="K21" s="308">
        <v>1.952688</v>
      </c>
      <c r="L21" s="364">
        <v>2925.9520000000002</v>
      </c>
      <c r="M21" s="311">
        <v>145.9</v>
      </c>
      <c r="N21" s="364">
        <v>101.570089908</v>
      </c>
      <c r="O21" s="364">
        <v>-301.44216891399998</v>
      </c>
    </row>
    <row r="22" spans="1:16" s="41" customFormat="1">
      <c r="B22" s="310" t="s">
        <v>377</v>
      </c>
      <c r="C22" s="305" t="s">
        <v>391</v>
      </c>
      <c r="D22" s="364">
        <v>734.94267797099997</v>
      </c>
      <c r="E22" s="364">
        <v>1.6411394340000001</v>
      </c>
      <c r="F22" s="306">
        <v>29.99</v>
      </c>
      <c r="G22" s="364">
        <v>387.96499999999997</v>
      </c>
      <c r="H22" s="307">
        <v>11.000500000000001</v>
      </c>
      <c r="I22" s="364">
        <v>35</v>
      </c>
      <c r="J22" s="308">
        <v>37.273499999999999</v>
      </c>
      <c r="K22" s="308">
        <v>3.4273509999999998</v>
      </c>
      <c r="L22" s="364">
        <v>717.66899999999998</v>
      </c>
      <c r="M22" s="311">
        <v>184.98000000000002</v>
      </c>
      <c r="N22" s="364">
        <v>15.907830939</v>
      </c>
      <c r="O22" s="364">
        <v>-79.509547897999994</v>
      </c>
    </row>
    <row r="23" spans="1:16" s="41" customFormat="1">
      <c r="B23" s="310" t="s">
        <v>377</v>
      </c>
      <c r="C23" s="305" t="s">
        <v>392</v>
      </c>
      <c r="D23" s="364">
        <v>1648.7909380599999</v>
      </c>
      <c r="E23" s="364">
        <v>2.570320631</v>
      </c>
      <c r="F23" s="306">
        <v>61.99</v>
      </c>
      <c r="G23" s="364">
        <v>1617.4649999999999</v>
      </c>
      <c r="H23" s="307">
        <v>21</v>
      </c>
      <c r="I23" s="364">
        <v>12</v>
      </c>
      <c r="J23" s="308">
        <v>25.219399999999997</v>
      </c>
      <c r="K23" s="308">
        <v>1.598975</v>
      </c>
      <c r="L23" s="364">
        <v>2208.2829999999999</v>
      </c>
      <c r="M23" s="311">
        <v>136.52000000000001</v>
      </c>
      <c r="N23" s="364">
        <v>85.662258969000007</v>
      </c>
      <c r="O23" s="364">
        <v>-221.93262101600001</v>
      </c>
    </row>
    <row r="24" spans="1:16" s="41" customFormat="1">
      <c r="B24" s="310" t="s">
        <v>377</v>
      </c>
      <c r="C24" s="305" t="s">
        <v>393</v>
      </c>
      <c r="D24" s="364"/>
      <c r="E24" s="364"/>
      <c r="F24" s="306"/>
      <c r="G24" s="364"/>
      <c r="H24" s="307"/>
      <c r="I24" s="364"/>
      <c r="J24" s="308"/>
      <c r="K24" s="308"/>
      <c r="L24" s="364"/>
      <c r="M24" s="311"/>
      <c r="N24" s="364"/>
      <c r="O24" s="364"/>
    </row>
    <row r="25" spans="1:16" s="41" customFormat="1">
      <c r="B25" s="304" t="s">
        <v>377</v>
      </c>
      <c r="C25" s="305" t="s">
        <v>394</v>
      </c>
      <c r="D25" s="364">
        <v>2847.8013964739998</v>
      </c>
      <c r="E25" s="364">
        <v>104.369586872</v>
      </c>
      <c r="F25" s="306">
        <v>61.970000000000006</v>
      </c>
      <c r="G25" s="364">
        <v>2885.0320000000002</v>
      </c>
      <c r="H25" s="307">
        <v>100</v>
      </c>
      <c r="I25" s="364">
        <v>31</v>
      </c>
      <c r="J25" s="308">
        <v>0.28239999999999998</v>
      </c>
      <c r="K25" s="308">
        <v>1.7921530000000001</v>
      </c>
      <c r="L25" s="364">
        <v>101.86</v>
      </c>
      <c r="M25" s="311">
        <v>3.53</v>
      </c>
      <c r="N25" s="364">
        <v>1911.8711129999999</v>
      </c>
      <c r="O25" s="364">
        <v>-1923.0100345559999</v>
      </c>
    </row>
    <row r="26" spans="1:16" s="41" customFormat="1" ht="12.75" customHeight="1">
      <c r="B26" s="508"/>
      <c r="C26" s="509" t="s">
        <v>395</v>
      </c>
      <c r="D26" s="365">
        <v>540742.32831526699</v>
      </c>
      <c r="E26" s="365">
        <v>416623.48706277</v>
      </c>
      <c r="F26" s="342">
        <v>55.379999999999995</v>
      </c>
      <c r="G26" s="365">
        <v>755924.05200000003</v>
      </c>
      <c r="H26" s="343">
        <v>0.80009999999999992</v>
      </c>
      <c r="I26" s="365">
        <v>12099</v>
      </c>
      <c r="J26" s="317">
        <v>25.968900000000001</v>
      </c>
      <c r="K26" s="317">
        <v>2.03016</v>
      </c>
      <c r="L26" s="365">
        <v>187552.125</v>
      </c>
      <c r="M26" s="345">
        <v>24.81</v>
      </c>
      <c r="N26" s="365">
        <v>2666.6110383810001</v>
      </c>
      <c r="O26" s="365">
        <v>-3110.1435264410002</v>
      </c>
    </row>
    <row r="27" spans="1:16">
      <c r="D27" s="9"/>
      <c r="E27" s="9"/>
      <c r="F27" s="9"/>
      <c r="G27" s="9"/>
      <c r="H27" s="9"/>
      <c r="I27" s="9"/>
      <c r="J27" s="9"/>
      <c r="K27" s="9"/>
      <c r="L27" s="9"/>
      <c r="M27" s="9"/>
      <c r="N27" s="9"/>
      <c r="O27" s="9"/>
    </row>
    <row r="28" spans="1:16" s="232" customFormat="1" ht="84" customHeight="1">
      <c r="A28" s="185"/>
      <c r="B28" s="504" t="s">
        <v>362</v>
      </c>
      <c r="C28" s="505" t="s">
        <v>363</v>
      </c>
      <c r="D28" s="505" t="s">
        <v>364</v>
      </c>
      <c r="E28" s="505" t="s">
        <v>365</v>
      </c>
      <c r="F28" s="505" t="s">
        <v>366</v>
      </c>
      <c r="G28" s="505" t="s">
        <v>367</v>
      </c>
      <c r="H28" s="505" t="s">
        <v>368</v>
      </c>
      <c r="I28" s="505" t="s">
        <v>369</v>
      </c>
      <c r="J28" s="505" t="s">
        <v>370</v>
      </c>
      <c r="K28" s="505" t="s">
        <v>371</v>
      </c>
      <c r="L28" s="505" t="s">
        <v>372</v>
      </c>
      <c r="M28" s="505" t="s">
        <v>373</v>
      </c>
      <c r="N28" s="505" t="s">
        <v>374</v>
      </c>
      <c r="O28" s="505" t="s">
        <v>375</v>
      </c>
      <c r="P28" s="41"/>
    </row>
    <row r="29" spans="1:16" s="13" customFormat="1">
      <c r="A29" s="9"/>
      <c r="B29" s="276" t="s">
        <v>192</v>
      </c>
      <c r="C29" s="341" t="s">
        <v>113</v>
      </c>
      <c r="D29" s="341" t="s">
        <v>114</v>
      </c>
      <c r="E29" s="341" t="s">
        <v>115</v>
      </c>
      <c r="F29" s="341" t="s">
        <v>116</v>
      </c>
      <c r="G29" s="341" t="s">
        <v>117</v>
      </c>
      <c r="H29" s="341" t="s">
        <v>183</v>
      </c>
      <c r="I29" s="341" t="s">
        <v>184</v>
      </c>
      <c r="J29" s="341" t="s">
        <v>185</v>
      </c>
      <c r="K29" s="341" t="s">
        <v>186</v>
      </c>
      <c r="L29" s="341" t="s">
        <v>354</v>
      </c>
      <c r="M29" s="341" t="s">
        <v>187</v>
      </c>
      <c r="N29" s="341" t="s">
        <v>188</v>
      </c>
      <c r="O29" s="341" t="s">
        <v>189</v>
      </c>
      <c r="P29" s="41"/>
    </row>
    <row r="30" spans="1:16" s="41" customFormat="1" ht="19.5" customHeight="1">
      <c r="B30" s="303" t="s">
        <v>396</v>
      </c>
      <c r="C30" s="304" t="s">
        <v>377</v>
      </c>
      <c r="D30" s="305"/>
      <c r="E30" s="305"/>
      <c r="F30" s="305"/>
      <c r="G30" s="305"/>
      <c r="H30" s="305"/>
      <c r="I30" s="305"/>
      <c r="J30" s="305"/>
      <c r="K30" s="305"/>
      <c r="L30" s="305"/>
      <c r="M30" s="305"/>
      <c r="N30" s="305"/>
      <c r="O30" s="305"/>
    </row>
    <row r="31" spans="1:16" s="41" customFormat="1">
      <c r="B31" s="507" t="s">
        <v>377</v>
      </c>
      <c r="C31" s="305" t="s">
        <v>378</v>
      </c>
      <c r="D31" s="364">
        <v>19280.891841312001</v>
      </c>
      <c r="E31" s="364">
        <v>4193.0265905140004</v>
      </c>
      <c r="F31" s="306">
        <v>59.63</v>
      </c>
      <c r="G31" s="364">
        <v>21412.888999999999</v>
      </c>
      <c r="H31" s="307">
        <v>9.1899999999999996E-2</v>
      </c>
      <c r="I31" s="364">
        <v>1219</v>
      </c>
      <c r="J31" s="308">
        <v>15.307200000000002</v>
      </c>
      <c r="K31" s="308">
        <v>1.7939529999999999</v>
      </c>
      <c r="L31" s="364">
        <v>1189.5530000000001</v>
      </c>
      <c r="M31" s="311">
        <v>5.55</v>
      </c>
      <c r="N31" s="364">
        <v>2.722395986</v>
      </c>
      <c r="O31" s="364">
        <v>-4.6407324020000003</v>
      </c>
    </row>
    <row r="32" spans="1:16" s="41" customFormat="1">
      <c r="B32" s="310" t="s">
        <v>377</v>
      </c>
      <c r="C32" s="305" t="s">
        <v>379</v>
      </c>
      <c r="D32" s="364">
        <v>9983.7483950839996</v>
      </c>
      <c r="E32" s="364">
        <v>2951.7455544489999</v>
      </c>
      <c r="F32" s="306">
        <v>58.589999999999996</v>
      </c>
      <c r="G32" s="364">
        <v>11293.183999999999</v>
      </c>
      <c r="H32" s="307">
        <v>5.3999999999999999E-2</v>
      </c>
      <c r="I32" s="364">
        <v>492</v>
      </c>
      <c r="J32" s="308">
        <v>16.2485</v>
      </c>
      <c r="K32" s="308">
        <v>2.0318239999999999</v>
      </c>
      <c r="L32" s="364">
        <v>477.154</v>
      </c>
      <c r="M32" s="311">
        <v>4.22</v>
      </c>
      <c r="N32" s="364">
        <v>0.78079114900000002</v>
      </c>
      <c r="O32" s="364">
        <v>-2.9942551540000002</v>
      </c>
    </row>
    <row r="33" spans="2:15" s="41" customFormat="1">
      <c r="B33" s="310" t="s">
        <v>377</v>
      </c>
      <c r="C33" s="305" t="s">
        <v>380</v>
      </c>
      <c r="D33" s="364">
        <v>9297.1434462279994</v>
      </c>
      <c r="E33" s="364">
        <v>1241.2810360650001</v>
      </c>
      <c r="F33" s="306">
        <v>62.11</v>
      </c>
      <c r="G33" s="364">
        <v>10119.705</v>
      </c>
      <c r="H33" s="307">
        <v>0.13420000000000001</v>
      </c>
      <c r="I33" s="364">
        <v>727</v>
      </c>
      <c r="J33" s="308">
        <v>14.2567</v>
      </c>
      <c r="K33" s="308">
        <v>1.5284979999999999</v>
      </c>
      <c r="L33" s="364">
        <v>712.399</v>
      </c>
      <c r="M33" s="311">
        <v>7.03</v>
      </c>
      <c r="N33" s="364">
        <v>1.9416048370000001</v>
      </c>
      <c r="O33" s="364">
        <v>-1.6464772480000001</v>
      </c>
    </row>
    <row r="34" spans="2:15" s="41" customFormat="1">
      <c r="B34" s="310" t="s">
        <v>377</v>
      </c>
      <c r="C34" s="305" t="s">
        <v>381</v>
      </c>
      <c r="D34" s="364">
        <v>28345.411623600001</v>
      </c>
      <c r="E34" s="364">
        <v>6772.8418547499996</v>
      </c>
      <c r="F34" s="306">
        <v>67.11</v>
      </c>
      <c r="G34" s="364">
        <v>35963.120000000003</v>
      </c>
      <c r="H34" s="307">
        <v>0.19819999999999999</v>
      </c>
      <c r="I34" s="364">
        <v>3297</v>
      </c>
      <c r="J34" s="308">
        <v>14.173</v>
      </c>
      <c r="K34" s="308">
        <v>1.5571569999999999</v>
      </c>
      <c r="L34" s="364">
        <v>2875.2730000000001</v>
      </c>
      <c r="M34" s="311">
        <v>7.99</v>
      </c>
      <c r="N34" s="364">
        <v>10.045430465000001</v>
      </c>
      <c r="O34" s="364">
        <v>-16.753250229999999</v>
      </c>
    </row>
    <row r="35" spans="2:15" s="41" customFormat="1">
      <c r="B35" s="310" t="s">
        <v>377</v>
      </c>
      <c r="C35" s="305" t="s">
        <v>382</v>
      </c>
      <c r="D35" s="364">
        <v>60979.157205531003</v>
      </c>
      <c r="E35" s="364">
        <v>6596.1127906680003</v>
      </c>
      <c r="F35" s="306">
        <v>56.66</v>
      </c>
      <c r="G35" s="364">
        <v>64608.514000000003</v>
      </c>
      <c r="H35" s="307">
        <v>0.33650000000000002</v>
      </c>
      <c r="I35" s="364">
        <v>7060</v>
      </c>
      <c r="J35" s="308">
        <v>9.3445</v>
      </c>
      <c r="K35" s="308">
        <v>1.776556</v>
      </c>
      <c r="L35" s="364">
        <v>4730.7089999999998</v>
      </c>
      <c r="M35" s="311">
        <v>7.32</v>
      </c>
      <c r="N35" s="364">
        <v>20.49927782</v>
      </c>
      <c r="O35" s="364">
        <v>-27.213725119999999</v>
      </c>
    </row>
    <row r="36" spans="2:15" s="41" customFormat="1">
      <c r="B36" s="310" t="s">
        <v>377</v>
      </c>
      <c r="C36" s="305" t="s">
        <v>383</v>
      </c>
      <c r="D36" s="364">
        <v>59227.389060226997</v>
      </c>
      <c r="E36" s="364">
        <v>7432.3842163449999</v>
      </c>
      <c r="F36" s="306">
        <v>52.49</v>
      </c>
      <c r="G36" s="364">
        <v>64415.61</v>
      </c>
      <c r="H36" s="307">
        <v>0.59909999999999997</v>
      </c>
      <c r="I36" s="364">
        <v>5834</v>
      </c>
      <c r="J36" s="308">
        <v>10.658900000000001</v>
      </c>
      <c r="K36" s="308">
        <v>1.591888</v>
      </c>
      <c r="L36" s="364">
        <v>7395.6409999999996</v>
      </c>
      <c r="M36" s="311">
        <v>11.48</v>
      </c>
      <c r="N36" s="364">
        <v>41.372903833999999</v>
      </c>
      <c r="O36" s="364">
        <v>-71.426871504000005</v>
      </c>
    </row>
    <row r="37" spans="2:15" s="41" customFormat="1">
      <c r="B37" s="310" t="s">
        <v>377</v>
      </c>
      <c r="C37" s="305" t="s">
        <v>384</v>
      </c>
      <c r="D37" s="364">
        <v>47880.561249945</v>
      </c>
      <c r="E37" s="364">
        <v>4588.9478269700003</v>
      </c>
      <c r="F37" s="306">
        <v>56.820000000000007</v>
      </c>
      <c r="G37" s="364">
        <v>50515.62</v>
      </c>
      <c r="H37" s="307">
        <v>1.1068</v>
      </c>
      <c r="I37" s="364">
        <v>5476</v>
      </c>
      <c r="J37" s="308">
        <v>11.865499999999999</v>
      </c>
      <c r="K37" s="308">
        <v>1.5910770000000001</v>
      </c>
      <c r="L37" s="364">
        <v>8584.4459999999999</v>
      </c>
      <c r="M37" s="311">
        <v>16.989999999999998</v>
      </c>
      <c r="N37" s="364">
        <v>70.103946957999995</v>
      </c>
      <c r="O37" s="364">
        <v>-99.496311227999996</v>
      </c>
    </row>
    <row r="38" spans="2:15" s="41" customFormat="1">
      <c r="B38" s="310" t="s">
        <v>377</v>
      </c>
      <c r="C38" s="305" t="s">
        <v>385</v>
      </c>
      <c r="D38" s="364">
        <v>46029.135197283002</v>
      </c>
      <c r="E38" s="364">
        <v>4372.6795392900003</v>
      </c>
      <c r="F38" s="306">
        <v>56.889999999999993</v>
      </c>
      <c r="G38" s="364">
        <v>48745.195</v>
      </c>
      <c r="H38" s="307">
        <v>1.0734000000000001</v>
      </c>
      <c r="I38" s="364">
        <v>4791</v>
      </c>
      <c r="J38" s="308">
        <v>11.859599999999999</v>
      </c>
      <c r="K38" s="308">
        <v>1.604007</v>
      </c>
      <c r="L38" s="364">
        <v>8277.2340000000004</v>
      </c>
      <c r="M38" s="311">
        <v>16.98</v>
      </c>
      <c r="N38" s="364">
        <v>65.705472635999996</v>
      </c>
      <c r="O38" s="364">
        <v>-86.053040041000003</v>
      </c>
    </row>
    <row r="39" spans="2:15" s="41" customFormat="1">
      <c r="B39" s="310" t="s">
        <v>377</v>
      </c>
      <c r="C39" s="305" t="s">
        <v>386</v>
      </c>
      <c r="D39" s="364">
        <v>1851.4260526620001</v>
      </c>
      <c r="E39" s="364">
        <v>216.26828767999999</v>
      </c>
      <c r="F39" s="306">
        <v>55.58</v>
      </c>
      <c r="G39" s="364">
        <v>1770.425</v>
      </c>
      <c r="H39" s="307">
        <v>2.0266999999999999</v>
      </c>
      <c r="I39" s="364">
        <v>685</v>
      </c>
      <c r="J39" s="308">
        <v>12.0304</v>
      </c>
      <c r="K39" s="308">
        <v>1.2350719999999999</v>
      </c>
      <c r="L39" s="364">
        <v>307.21199999999999</v>
      </c>
      <c r="M39" s="311">
        <v>17.349999999999998</v>
      </c>
      <c r="N39" s="364">
        <v>4.3984743220000002</v>
      </c>
      <c r="O39" s="364">
        <v>-13.443271187000001</v>
      </c>
    </row>
    <row r="40" spans="2:15" s="41" customFormat="1">
      <c r="B40" s="310" t="s">
        <v>377</v>
      </c>
      <c r="C40" s="305" t="s">
        <v>387</v>
      </c>
      <c r="D40" s="364">
        <v>3576.7286934479998</v>
      </c>
      <c r="E40" s="364">
        <v>1560.3908918110001</v>
      </c>
      <c r="F40" s="306">
        <v>59.88</v>
      </c>
      <c r="G40" s="364">
        <v>3741.076</v>
      </c>
      <c r="H40" s="307">
        <v>3.6947000000000001</v>
      </c>
      <c r="I40" s="364">
        <v>8275</v>
      </c>
      <c r="J40" s="308">
        <v>16.9559</v>
      </c>
      <c r="K40" s="308">
        <v>2.1224059999999998</v>
      </c>
      <c r="L40" s="364">
        <v>1411.06</v>
      </c>
      <c r="M40" s="311">
        <v>37.71</v>
      </c>
      <c r="N40" s="364">
        <v>25.161172509</v>
      </c>
      <c r="O40" s="364">
        <v>-68.485523767000004</v>
      </c>
    </row>
    <row r="41" spans="2:15" s="41" customFormat="1">
      <c r="B41" s="310" t="s">
        <v>377</v>
      </c>
      <c r="C41" s="305" t="s">
        <v>388</v>
      </c>
      <c r="D41" s="364">
        <v>3112.049043167</v>
      </c>
      <c r="E41" s="364">
        <v>1506.4020296010001</v>
      </c>
      <c r="F41" s="306">
        <v>59.9</v>
      </c>
      <c r="G41" s="364">
        <v>3339.5720000000001</v>
      </c>
      <c r="H41" s="307">
        <v>3.2216</v>
      </c>
      <c r="I41" s="364">
        <v>8123</v>
      </c>
      <c r="J41" s="308">
        <v>16.843700000000002</v>
      </c>
      <c r="K41" s="308">
        <v>2.2579910000000001</v>
      </c>
      <c r="L41" s="364">
        <v>1243.9780000000001</v>
      </c>
      <c r="M41" s="311">
        <v>37.24</v>
      </c>
      <c r="N41" s="364">
        <v>19.494124459999998</v>
      </c>
      <c r="O41" s="364">
        <v>-51.893871910000001</v>
      </c>
    </row>
    <row r="42" spans="2:15" s="41" customFormat="1">
      <c r="B42" s="310" t="s">
        <v>377</v>
      </c>
      <c r="C42" s="305" t="s">
        <v>389</v>
      </c>
      <c r="D42" s="364">
        <v>464.67965028100002</v>
      </c>
      <c r="E42" s="364">
        <v>53.988862210000001</v>
      </c>
      <c r="F42" s="306">
        <v>59.489999999999995</v>
      </c>
      <c r="G42" s="364">
        <v>401.50400000000002</v>
      </c>
      <c r="H42" s="307">
        <v>7.6297000000000006</v>
      </c>
      <c r="I42" s="364">
        <v>152</v>
      </c>
      <c r="J42" s="308">
        <v>17.889600000000002</v>
      </c>
      <c r="K42" s="308">
        <v>0.99466100000000002</v>
      </c>
      <c r="L42" s="364">
        <v>167.08199999999999</v>
      </c>
      <c r="M42" s="311">
        <v>41.61</v>
      </c>
      <c r="N42" s="364">
        <v>5.6670480489999999</v>
      </c>
      <c r="O42" s="364">
        <v>-16.591651856999999</v>
      </c>
    </row>
    <row r="43" spans="2:15" s="41" customFormat="1">
      <c r="B43" s="310" t="s">
        <v>377</v>
      </c>
      <c r="C43" s="305" t="s">
        <v>390</v>
      </c>
      <c r="D43" s="364">
        <v>590.99862850399995</v>
      </c>
      <c r="E43" s="364">
        <v>70.120764080000001</v>
      </c>
      <c r="F43" s="306">
        <v>58.599999999999994</v>
      </c>
      <c r="G43" s="364">
        <v>416.41</v>
      </c>
      <c r="H43" s="307">
        <v>13.5129</v>
      </c>
      <c r="I43" s="364">
        <v>201</v>
      </c>
      <c r="J43" s="308">
        <v>30.119299999999999</v>
      </c>
      <c r="K43" s="308">
        <v>1.7946340000000001</v>
      </c>
      <c r="L43" s="364">
        <v>449.44600000000003</v>
      </c>
      <c r="M43" s="311">
        <v>107.92999999999999</v>
      </c>
      <c r="N43" s="364">
        <v>15.8849734</v>
      </c>
      <c r="O43" s="364">
        <v>-97.691801784999996</v>
      </c>
    </row>
    <row r="44" spans="2:15" s="41" customFormat="1">
      <c r="B44" s="310" t="s">
        <v>377</v>
      </c>
      <c r="C44" s="305" t="s">
        <v>391</v>
      </c>
      <c r="D44" s="364">
        <v>431.03324390300003</v>
      </c>
      <c r="E44" s="364">
        <v>58.777142900000001</v>
      </c>
      <c r="F44" s="306">
        <v>56.84</v>
      </c>
      <c r="G44" s="364">
        <v>311.89699999999999</v>
      </c>
      <c r="H44" s="307">
        <v>11.001300000000001</v>
      </c>
      <c r="I44" s="364">
        <v>119</v>
      </c>
      <c r="J44" s="308">
        <v>33.529699999999998</v>
      </c>
      <c r="K44" s="308">
        <v>2.035704</v>
      </c>
      <c r="L44" s="364">
        <v>378.88799999999998</v>
      </c>
      <c r="M44" s="311">
        <v>121.46999999999998</v>
      </c>
      <c r="N44" s="364">
        <v>11.505031425</v>
      </c>
      <c r="O44" s="364">
        <v>-70.648640012000001</v>
      </c>
    </row>
    <row r="45" spans="2:15" s="41" customFormat="1">
      <c r="B45" s="310" t="s">
        <v>377</v>
      </c>
      <c r="C45" s="305" t="s">
        <v>392</v>
      </c>
      <c r="D45" s="364">
        <v>159.96538460100001</v>
      </c>
      <c r="E45" s="364">
        <v>11.34362118</v>
      </c>
      <c r="F45" s="306">
        <v>67.73</v>
      </c>
      <c r="G45" s="364">
        <v>104.512</v>
      </c>
      <c r="H45" s="307">
        <v>21.008099999999999</v>
      </c>
      <c r="I45" s="364">
        <v>82</v>
      </c>
      <c r="J45" s="308">
        <v>19.941500000000001</v>
      </c>
      <c r="K45" s="308">
        <v>1.0752060000000001</v>
      </c>
      <c r="L45" s="364">
        <v>70.558999999999997</v>
      </c>
      <c r="M45" s="311">
        <v>67.510000000000005</v>
      </c>
      <c r="N45" s="364">
        <v>4.3799419750000004</v>
      </c>
      <c r="O45" s="364">
        <v>-27.043161773000001</v>
      </c>
    </row>
    <row r="46" spans="2:15" s="41" customFormat="1">
      <c r="B46" s="310" t="s">
        <v>377</v>
      </c>
      <c r="C46" s="305" t="s">
        <v>393</v>
      </c>
      <c r="D46" s="364"/>
      <c r="E46" s="364"/>
      <c r="F46" s="306"/>
      <c r="G46" s="364"/>
      <c r="H46" s="307"/>
      <c r="I46" s="364"/>
      <c r="J46" s="308"/>
      <c r="K46" s="308"/>
      <c r="L46" s="364"/>
      <c r="M46" s="311"/>
      <c r="N46" s="364"/>
      <c r="O46" s="364"/>
    </row>
    <row r="47" spans="2:15" s="41" customFormat="1">
      <c r="B47" s="304" t="s">
        <v>377</v>
      </c>
      <c r="C47" s="305" t="s">
        <v>394</v>
      </c>
      <c r="D47" s="364">
        <v>946.00714487200003</v>
      </c>
      <c r="E47" s="364">
        <v>9.4699239399999993</v>
      </c>
      <c r="F47" s="306">
        <v>23.59</v>
      </c>
      <c r="G47" s="364">
        <v>895.20699999999999</v>
      </c>
      <c r="H47" s="307">
        <v>100</v>
      </c>
      <c r="I47" s="364">
        <v>229</v>
      </c>
      <c r="J47" s="308">
        <v>0.81630000000000003</v>
      </c>
      <c r="K47" s="308">
        <v>1.017733</v>
      </c>
      <c r="L47" s="364">
        <v>91.353999999999999</v>
      </c>
      <c r="M47" s="311">
        <v>10.199999999999999</v>
      </c>
      <c r="N47" s="364">
        <v>659.15739700300003</v>
      </c>
      <c r="O47" s="364">
        <v>-674.97573889900002</v>
      </c>
    </row>
    <row r="48" spans="2:15" s="41" customFormat="1" ht="12.75" customHeight="1">
      <c r="B48" s="508"/>
      <c r="C48" s="509" t="s">
        <v>395</v>
      </c>
      <c r="D48" s="365">
        <v>220827.14544743899</v>
      </c>
      <c r="E48" s="365">
        <v>31223.294859078</v>
      </c>
      <c r="F48" s="342">
        <v>58.51</v>
      </c>
      <c r="G48" s="365">
        <v>241968.44500000001</v>
      </c>
      <c r="H48" s="343">
        <v>0.96830000000000005</v>
      </c>
      <c r="I48" s="365">
        <v>31591</v>
      </c>
      <c r="J48" s="317">
        <v>11.587899999999999</v>
      </c>
      <c r="K48" s="317">
        <v>1.660174</v>
      </c>
      <c r="L48" s="365">
        <v>26727.48</v>
      </c>
      <c r="M48" s="345">
        <v>11.04</v>
      </c>
      <c r="N48" s="365">
        <v>844.94749797500003</v>
      </c>
      <c r="O48" s="365">
        <v>-1060.683954935</v>
      </c>
    </row>
    <row r="49" spans="1:16">
      <c r="D49" s="9"/>
      <c r="E49" s="9"/>
      <c r="F49" s="9"/>
      <c r="G49" s="9"/>
      <c r="H49" s="9"/>
      <c r="I49" s="9"/>
      <c r="J49" s="9"/>
      <c r="K49" s="9"/>
      <c r="L49" s="9"/>
      <c r="M49" s="9"/>
      <c r="N49" s="9"/>
      <c r="O49" s="9"/>
    </row>
    <row r="50" spans="1:16" s="232" customFormat="1" ht="84" customHeight="1">
      <c r="A50" s="185"/>
      <c r="B50" s="504" t="s">
        <v>362</v>
      </c>
      <c r="C50" s="505" t="s">
        <v>363</v>
      </c>
      <c r="D50" s="505" t="s">
        <v>364</v>
      </c>
      <c r="E50" s="505" t="s">
        <v>365</v>
      </c>
      <c r="F50" s="505" t="s">
        <v>366</v>
      </c>
      <c r="G50" s="505" t="s">
        <v>367</v>
      </c>
      <c r="H50" s="505" t="s">
        <v>368</v>
      </c>
      <c r="I50" s="505" t="s">
        <v>369</v>
      </c>
      <c r="J50" s="505" t="s">
        <v>370</v>
      </c>
      <c r="K50" s="505" t="s">
        <v>371</v>
      </c>
      <c r="L50" s="505" t="s">
        <v>372</v>
      </c>
      <c r="M50" s="505" t="s">
        <v>373</v>
      </c>
      <c r="N50" s="505" t="s">
        <v>374</v>
      </c>
      <c r="O50" s="505" t="s">
        <v>375</v>
      </c>
      <c r="P50" s="41"/>
    </row>
    <row r="51" spans="1:16" s="13" customFormat="1">
      <c r="A51" s="9"/>
      <c r="B51" s="276" t="s">
        <v>192</v>
      </c>
      <c r="C51" s="341" t="s">
        <v>113</v>
      </c>
      <c r="D51" s="341" t="s">
        <v>114</v>
      </c>
      <c r="E51" s="341" t="s">
        <v>115</v>
      </c>
      <c r="F51" s="341" t="s">
        <v>116</v>
      </c>
      <c r="G51" s="341" t="s">
        <v>117</v>
      </c>
      <c r="H51" s="341" t="s">
        <v>183</v>
      </c>
      <c r="I51" s="341" t="s">
        <v>184</v>
      </c>
      <c r="J51" s="341" t="s">
        <v>185</v>
      </c>
      <c r="K51" s="341" t="s">
        <v>186</v>
      </c>
      <c r="L51" s="341" t="s">
        <v>354</v>
      </c>
      <c r="M51" s="341" t="s">
        <v>187</v>
      </c>
      <c r="N51" s="341" t="s">
        <v>188</v>
      </c>
      <c r="O51" s="341" t="s">
        <v>189</v>
      </c>
      <c r="P51" s="41"/>
    </row>
    <row r="52" spans="1:16" s="41" customFormat="1" ht="19.5" customHeight="1">
      <c r="B52" s="303" t="s">
        <v>397</v>
      </c>
      <c r="C52" s="304" t="s">
        <v>377</v>
      </c>
      <c r="D52" s="305"/>
      <c r="E52" s="305"/>
      <c r="F52" s="305"/>
      <c r="G52" s="305"/>
      <c r="H52" s="305"/>
      <c r="I52" s="305"/>
      <c r="J52" s="305"/>
      <c r="K52" s="305"/>
      <c r="L52" s="305"/>
      <c r="M52" s="305"/>
      <c r="N52" s="305"/>
      <c r="O52" s="305"/>
    </row>
    <row r="53" spans="1:16" s="41" customFormat="1">
      <c r="B53" s="507" t="s">
        <v>377</v>
      </c>
      <c r="C53" s="305" t="s">
        <v>378</v>
      </c>
      <c r="D53" s="364">
        <v>2907.952606546</v>
      </c>
      <c r="E53" s="364">
        <v>1285.4491690929999</v>
      </c>
      <c r="F53" s="306">
        <v>62</v>
      </c>
      <c r="G53" s="364">
        <v>3704.931</v>
      </c>
      <c r="H53" s="307">
        <v>5.8699999999999995E-2</v>
      </c>
      <c r="I53" s="364">
        <v>17</v>
      </c>
      <c r="J53" s="308">
        <v>18.4375</v>
      </c>
      <c r="K53" s="308">
        <v>4.2274200000000004</v>
      </c>
      <c r="L53" s="364">
        <v>393.21600000000001</v>
      </c>
      <c r="M53" s="311">
        <v>10.61</v>
      </c>
      <c r="N53" s="364">
        <v>0.371788907</v>
      </c>
      <c r="O53" s="364">
        <v>-0.31732586200000001</v>
      </c>
    </row>
    <row r="54" spans="1:16" s="41" customFormat="1">
      <c r="B54" s="310" t="s">
        <v>377</v>
      </c>
      <c r="C54" s="305" t="s">
        <v>379</v>
      </c>
      <c r="D54" s="364">
        <v>2216.8067095030001</v>
      </c>
      <c r="E54" s="364">
        <v>218.21642470099999</v>
      </c>
      <c r="F54" s="306">
        <v>62</v>
      </c>
      <c r="G54" s="364">
        <v>2352.1010000000001</v>
      </c>
      <c r="H54" s="307">
        <v>0.03</v>
      </c>
      <c r="I54" s="364">
        <v>11</v>
      </c>
      <c r="J54" s="308">
        <v>20</v>
      </c>
      <c r="K54" s="308">
        <v>4.9886499999999998</v>
      </c>
      <c r="L54" s="364">
        <v>247.339</v>
      </c>
      <c r="M54" s="311">
        <v>10.51</v>
      </c>
      <c r="N54" s="364">
        <v>0.14112606</v>
      </c>
      <c r="O54" s="364">
        <v>-9.5026959999999994E-2</v>
      </c>
    </row>
    <row r="55" spans="1:16" s="41" customFormat="1">
      <c r="B55" s="310" t="s">
        <v>377</v>
      </c>
      <c r="C55" s="305" t="s">
        <v>380</v>
      </c>
      <c r="D55" s="364">
        <v>691.14589704299999</v>
      </c>
      <c r="E55" s="364">
        <v>1067.2327443920001</v>
      </c>
      <c r="F55" s="306">
        <v>61.99</v>
      </c>
      <c r="G55" s="364">
        <v>1352.83</v>
      </c>
      <c r="H55" s="307">
        <v>0.1087</v>
      </c>
      <c r="I55" s="364">
        <v>6</v>
      </c>
      <c r="J55" s="308">
        <v>15.7211</v>
      </c>
      <c r="K55" s="308">
        <v>2.903905</v>
      </c>
      <c r="L55" s="364">
        <v>145.87700000000001</v>
      </c>
      <c r="M55" s="311">
        <v>10.780000000000001</v>
      </c>
      <c r="N55" s="364">
        <v>0.230662847</v>
      </c>
      <c r="O55" s="364">
        <v>-0.22229890199999999</v>
      </c>
    </row>
    <row r="56" spans="1:16" s="41" customFormat="1">
      <c r="B56" s="310" t="s">
        <v>377</v>
      </c>
      <c r="C56" s="305" t="s">
        <v>381</v>
      </c>
      <c r="D56" s="364">
        <v>2590.832933012</v>
      </c>
      <c r="E56" s="364">
        <v>560.64069415200004</v>
      </c>
      <c r="F56" s="306">
        <v>57.56</v>
      </c>
      <c r="G56" s="364">
        <v>2913.5770000000002</v>
      </c>
      <c r="H56" s="307">
        <v>0.20240000000000002</v>
      </c>
      <c r="I56" s="364">
        <v>6</v>
      </c>
      <c r="J56" s="308">
        <v>21.495000000000001</v>
      </c>
      <c r="K56" s="308">
        <v>4.1226260000000003</v>
      </c>
      <c r="L56" s="364">
        <v>750.553</v>
      </c>
      <c r="M56" s="311">
        <v>25.759999999999998</v>
      </c>
      <c r="N56" s="364">
        <v>1.2585475989999999</v>
      </c>
      <c r="O56" s="364">
        <v>-0.83578553099999997</v>
      </c>
    </row>
    <row r="57" spans="1:16" s="41" customFormat="1">
      <c r="B57" s="310" t="s">
        <v>377</v>
      </c>
      <c r="C57" s="305" t="s">
        <v>382</v>
      </c>
      <c r="D57" s="364">
        <v>11425.68183628</v>
      </c>
      <c r="E57" s="364">
        <v>4761.164212742</v>
      </c>
      <c r="F57" s="306">
        <v>61.129999999999995</v>
      </c>
      <c r="G57" s="364">
        <v>14336.472</v>
      </c>
      <c r="H57" s="307">
        <v>0.31740000000000002</v>
      </c>
      <c r="I57" s="364">
        <v>25</v>
      </c>
      <c r="J57" s="308">
        <v>25.9421</v>
      </c>
      <c r="K57" s="308">
        <v>3.7204410000000001</v>
      </c>
      <c r="L57" s="364">
        <v>4925.0479999999998</v>
      </c>
      <c r="M57" s="311">
        <v>34.35</v>
      </c>
      <c r="N57" s="364">
        <v>11.804691204999999</v>
      </c>
      <c r="O57" s="364">
        <v>-5.8337604939999999</v>
      </c>
    </row>
    <row r="58" spans="1:16" s="41" customFormat="1">
      <c r="B58" s="310" t="s">
        <v>377</v>
      </c>
      <c r="C58" s="305" t="s">
        <v>383</v>
      </c>
      <c r="D58" s="364">
        <v>5368.8901977400001</v>
      </c>
      <c r="E58" s="364">
        <v>2160.2013282749999</v>
      </c>
      <c r="F58" s="306">
        <v>68.75</v>
      </c>
      <c r="G58" s="364">
        <v>6854.1220000000003</v>
      </c>
      <c r="H58" s="307">
        <v>0.53689999999999993</v>
      </c>
      <c r="I58" s="364">
        <v>23</v>
      </c>
      <c r="J58" s="308">
        <v>24.360900000000001</v>
      </c>
      <c r="K58" s="308">
        <v>3.9414720000000001</v>
      </c>
      <c r="L58" s="364">
        <v>2821.2330000000002</v>
      </c>
      <c r="M58" s="311">
        <v>41.160000000000004</v>
      </c>
      <c r="N58" s="364">
        <v>8.9647919300000005</v>
      </c>
      <c r="O58" s="364">
        <v>-4.659077012</v>
      </c>
    </row>
    <row r="59" spans="1:16" s="41" customFormat="1">
      <c r="B59" s="310" t="s">
        <v>377</v>
      </c>
      <c r="C59" s="305" t="s">
        <v>384</v>
      </c>
      <c r="D59" s="364">
        <v>7202.809614666</v>
      </c>
      <c r="E59" s="364">
        <v>5575.4941568960003</v>
      </c>
      <c r="F59" s="306">
        <v>61.99</v>
      </c>
      <c r="G59" s="364">
        <v>10659.616</v>
      </c>
      <c r="H59" s="307">
        <v>1.2677</v>
      </c>
      <c r="I59" s="364">
        <v>19</v>
      </c>
      <c r="J59" s="308">
        <v>29.9404</v>
      </c>
      <c r="K59" s="308">
        <v>4.2686469999999996</v>
      </c>
      <c r="L59" s="364">
        <v>8794.5190000000002</v>
      </c>
      <c r="M59" s="311">
        <v>82.5</v>
      </c>
      <c r="N59" s="364">
        <v>40.860777163000002</v>
      </c>
      <c r="O59" s="364">
        <v>-46.841664381000001</v>
      </c>
    </row>
    <row r="60" spans="1:16" s="41" customFormat="1">
      <c r="B60" s="310" t="s">
        <v>377</v>
      </c>
      <c r="C60" s="305" t="s">
        <v>385</v>
      </c>
      <c r="D60" s="364">
        <v>7202.809614666</v>
      </c>
      <c r="E60" s="364">
        <v>5575.4941568960003</v>
      </c>
      <c r="F60" s="306">
        <v>61.99</v>
      </c>
      <c r="G60" s="364">
        <v>10659.616</v>
      </c>
      <c r="H60" s="307">
        <v>1.2677</v>
      </c>
      <c r="I60" s="364">
        <v>19</v>
      </c>
      <c r="J60" s="308">
        <v>29.9404</v>
      </c>
      <c r="K60" s="308">
        <v>4.2686469999999996</v>
      </c>
      <c r="L60" s="364">
        <v>8794.5190000000002</v>
      </c>
      <c r="M60" s="311">
        <v>82.5</v>
      </c>
      <c r="N60" s="364">
        <v>40.860777163000002</v>
      </c>
      <c r="O60" s="364">
        <v>-46.841664381000001</v>
      </c>
    </row>
    <row r="61" spans="1:16" s="41" customFormat="1">
      <c r="B61" s="310" t="s">
        <v>377</v>
      </c>
      <c r="C61" s="305" t="s">
        <v>386</v>
      </c>
      <c r="D61" s="364"/>
      <c r="E61" s="364"/>
      <c r="F61" s="306"/>
      <c r="G61" s="364"/>
      <c r="H61" s="307"/>
      <c r="I61" s="364"/>
      <c r="J61" s="308"/>
      <c r="K61" s="308"/>
      <c r="L61" s="364"/>
      <c r="M61" s="311"/>
      <c r="N61" s="364"/>
      <c r="O61" s="364"/>
    </row>
    <row r="62" spans="1:16" s="41" customFormat="1">
      <c r="B62" s="310" t="s">
        <v>377</v>
      </c>
      <c r="C62" s="305" t="s">
        <v>387</v>
      </c>
      <c r="D62" s="364">
        <v>202.65583400700001</v>
      </c>
      <c r="E62" s="364"/>
      <c r="F62" s="306"/>
      <c r="G62" s="364">
        <v>202.65600000000001</v>
      </c>
      <c r="H62" s="307">
        <v>2.6871999999999998</v>
      </c>
      <c r="I62" s="364">
        <v>15</v>
      </c>
      <c r="J62" s="308">
        <v>14.047899999999998</v>
      </c>
      <c r="K62" s="308">
        <v>2.2709899999999998</v>
      </c>
      <c r="L62" s="364">
        <v>81.635999999999996</v>
      </c>
      <c r="M62" s="311">
        <v>40.28</v>
      </c>
      <c r="N62" s="364">
        <v>0.76530768900000001</v>
      </c>
      <c r="O62" s="364">
        <v>-2.8830827E-2</v>
      </c>
    </row>
    <row r="63" spans="1:16" s="41" customFormat="1">
      <c r="B63" s="310" t="s">
        <v>377</v>
      </c>
      <c r="C63" s="305" t="s">
        <v>388</v>
      </c>
      <c r="D63" s="364">
        <v>202.64563400700001</v>
      </c>
      <c r="E63" s="364"/>
      <c r="F63" s="306"/>
      <c r="G63" s="364">
        <v>202.64599999999999</v>
      </c>
      <c r="H63" s="307">
        <v>2.6869000000000001</v>
      </c>
      <c r="I63" s="364">
        <v>14</v>
      </c>
      <c r="J63" s="308">
        <v>14.0471</v>
      </c>
      <c r="K63" s="308">
        <v>2.2710539999999999</v>
      </c>
      <c r="L63" s="364">
        <v>81.623999999999995</v>
      </c>
      <c r="M63" s="311">
        <v>40.270000000000003</v>
      </c>
      <c r="N63" s="364">
        <v>0.76505472900000004</v>
      </c>
      <c r="O63" s="364">
        <v>-2.8830827E-2</v>
      </c>
    </row>
    <row r="64" spans="1:16" s="41" customFormat="1">
      <c r="B64" s="310" t="s">
        <v>377</v>
      </c>
      <c r="C64" s="305" t="s">
        <v>389</v>
      </c>
      <c r="D64" s="364">
        <v>1.0200000000000001E-2</v>
      </c>
      <c r="E64" s="364"/>
      <c r="F64" s="306"/>
      <c r="G64" s="364">
        <v>0.01</v>
      </c>
      <c r="H64" s="307">
        <v>8</v>
      </c>
      <c r="I64" s="364">
        <v>1</v>
      </c>
      <c r="J64" s="308">
        <v>31</v>
      </c>
      <c r="K64" s="308">
        <v>1</v>
      </c>
      <c r="L64" s="364">
        <v>1.2E-2</v>
      </c>
      <c r="M64" s="311">
        <v>114.74</v>
      </c>
      <c r="N64" s="364">
        <v>2.5295999999999999E-4</v>
      </c>
      <c r="O64" s="364"/>
    </row>
    <row r="65" spans="1:16" s="41" customFormat="1">
      <c r="B65" s="310" t="s">
        <v>377</v>
      </c>
      <c r="C65" s="305" t="s">
        <v>390</v>
      </c>
      <c r="D65" s="364"/>
      <c r="E65" s="364"/>
      <c r="F65" s="306"/>
      <c r="G65" s="364"/>
      <c r="H65" s="307"/>
      <c r="I65" s="364"/>
      <c r="J65" s="308"/>
      <c r="K65" s="308"/>
      <c r="L65" s="364"/>
      <c r="M65" s="311"/>
      <c r="N65" s="364"/>
      <c r="O65" s="364"/>
    </row>
    <row r="66" spans="1:16" s="41" customFormat="1">
      <c r="B66" s="310" t="s">
        <v>377</v>
      </c>
      <c r="C66" s="305" t="s">
        <v>391</v>
      </c>
      <c r="D66" s="364"/>
      <c r="E66" s="364"/>
      <c r="F66" s="306"/>
      <c r="G66" s="364"/>
      <c r="H66" s="307"/>
      <c r="I66" s="364"/>
      <c r="J66" s="308"/>
      <c r="K66" s="308"/>
      <c r="L66" s="364"/>
      <c r="M66" s="311"/>
      <c r="N66" s="364"/>
      <c r="O66" s="364"/>
    </row>
    <row r="67" spans="1:16" s="41" customFormat="1">
      <c r="B67" s="310" t="s">
        <v>377</v>
      </c>
      <c r="C67" s="305" t="s">
        <v>392</v>
      </c>
      <c r="D67" s="364"/>
      <c r="E67" s="364"/>
      <c r="F67" s="306"/>
      <c r="G67" s="364"/>
      <c r="H67" s="307"/>
      <c r="I67" s="364"/>
      <c r="J67" s="308"/>
      <c r="K67" s="308"/>
      <c r="L67" s="364"/>
      <c r="M67" s="311"/>
      <c r="N67" s="364"/>
      <c r="O67" s="364"/>
    </row>
    <row r="68" spans="1:16" s="41" customFormat="1">
      <c r="B68" s="310" t="s">
        <v>377</v>
      </c>
      <c r="C68" s="305" t="s">
        <v>393</v>
      </c>
      <c r="D68" s="364"/>
      <c r="E68" s="364"/>
      <c r="F68" s="306"/>
      <c r="G68" s="364"/>
      <c r="H68" s="307"/>
      <c r="I68" s="364"/>
      <c r="J68" s="308"/>
      <c r="K68" s="308"/>
      <c r="L68" s="364"/>
      <c r="M68" s="311"/>
      <c r="N68" s="364"/>
      <c r="O68" s="364"/>
    </row>
    <row r="69" spans="1:16" s="41" customFormat="1">
      <c r="B69" s="304" t="s">
        <v>377</v>
      </c>
      <c r="C69" s="305" t="s">
        <v>394</v>
      </c>
      <c r="D69" s="364">
        <v>1.5975130000000001E-2</v>
      </c>
      <c r="E69" s="364"/>
      <c r="F69" s="306"/>
      <c r="G69" s="364">
        <v>1.6E-2</v>
      </c>
      <c r="H69" s="307">
        <v>100</v>
      </c>
      <c r="I69" s="364">
        <v>3</v>
      </c>
      <c r="J69" s="308">
        <v>26</v>
      </c>
      <c r="K69" s="308">
        <v>1</v>
      </c>
      <c r="L69" s="364">
        <v>5.1999999999999998E-2</v>
      </c>
      <c r="M69" s="311">
        <v>325</v>
      </c>
      <c r="N69" s="364"/>
      <c r="O69" s="364"/>
    </row>
    <row r="70" spans="1:16" s="41" customFormat="1" ht="12.75" customHeight="1">
      <c r="B70" s="508"/>
      <c r="C70" s="509" t="s">
        <v>395</v>
      </c>
      <c r="D70" s="365">
        <v>29698.838997381001</v>
      </c>
      <c r="E70" s="365">
        <v>14342.949561158001</v>
      </c>
      <c r="F70" s="342">
        <v>62.55</v>
      </c>
      <c r="G70" s="365">
        <v>38671.39</v>
      </c>
      <c r="H70" s="343">
        <v>0.59719999999999995</v>
      </c>
      <c r="I70" s="365">
        <v>108</v>
      </c>
      <c r="J70" s="317">
        <v>25.647599999999997</v>
      </c>
      <c r="K70" s="317">
        <v>3.9820030000000002</v>
      </c>
      <c r="L70" s="365">
        <v>17766.257000000001</v>
      </c>
      <c r="M70" s="345">
        <v>45.94</v>
      </c>
      <c r="N70" s="365">
        <v>64.025904492999999</v>
      </c>
      <c r="O70" s="365">
        <v>-58.516444106999998</v>
      </c>
    </row>
    <row r="71" spans="1:16">
      <c r="D71" s="9"/>
      <c r="E71" s="9"/>
      <c r="F71" s="9"/>
      <c r="G71" s="9"/>
      <c r="H71" s="9"/>
      <c r="I71" s="9"/>
      <c r="J71" s="9"/>
      <c r="K71" s="9"/>
      <c r="L71" s="9"/>
      <c r="M71" s="9"/>
      <c r="N71" s="9"/>
      <c r="O71" s="9"/>
    </row>
    <row r="72" spans="1:16" s="232" customFormat="1" ht="84" customHeight="1">
      <c r="A72" s="185"/>
      <c r="B72" s="504" t="s">
        <v>362</v>
      </c>
      <c r="C72" s="505" t="s">
        <v>363</v>
      </c>
      <c r="D72" s="505" t="s">
        <v>364</v>
      </c>
      <c r="E72" s="505" t="s">
        <v>365</v>
      </c>
      <c r="F72" s="505" t="s">
        <v>366</v>
      </c>
      <c r="G72" s="505" t="s">
        <v>367</v>
      </c>
      <c r="H72" s="505" t="s">
        <v>368</v>
      </c>
      <c r="I72" s="505" t="s">
        <v>369</v>
      </c>
      <c r="J72" s="505" t="s">
        <v>370</v>
      </c>
      <c r="K72" s="505" t="s">
        <v>371</v>
      </c>
      <c r="L72" s="505" t="s">
        <v>372</v>
      </c>
      <c r="M72" s="505" t="s">
        <v>373</v>
      </c>
      <c r="N72" s="505" t="s">
        <v>374</v>
      </c>
      <c r="O72" s="505" t="s">
        <v>375</v>
      </c>
      <c r="P72" s="41"/>
    </row>
    <row r="73" spans="1:16" s="13" customFormat="1">
      <c r="A73" s="9"/>
      <c r="B73" s="276" t="s">
        <v>192</v>
      </c>
      <c r="C73" s="341" t="s">
        <v>113</v>
      </c>
      <c r="D73" s="341" t="s">
        <v>114</v>
      </c>
      <c r="E73" s="341" t="s">
        <v>115</v>
      </c>
      <c r="F73" s="341" t="s">
        <v>116</v>
      </c>
      <c r="G73" s="341" t="s">
        <v>117</v>
      </c>
      <c r="H73" s="341" t="s">
        <v>183</v>
      </c>
      <c r="I73" s="341" t="s">
        <v>184</v>
      </c>
      <c r="J73" s="341" t="s">
        <v>185</v>
      </c>
      <c r="K73" s="341" t="s">
        <v>186</v>
      </c>
      <c r="L73" s="341" t="s">
        <v>354</v>
      </c>
      <c r="M73" s="341" t="s">
        <v>187</v>
      </c>
      <c r="N73" s="341" t="s">
        <v>188</v>
      </c>
      <c r="O73" s="341" t="s">
        <v>189</v>
      </c>
      <c r="P73" s="41"/>
    </row>
    <row r="74" spans="1:16" s="41" customFormat="1" ht="19.5" customHeight="1">
      <c r="B74" s="303" t="s">
        <v>341</v>
      </c>
      <c r="C74" s="304" t="s">
        <v>377</v>
      </c>
      <c r="D74" s="305"/>
      <c r="E74" s="305"/>
      <c r="F74" s="305"/>
      <c r="G74" s="305"/>
      <c r="H74" s="305"/>
      <c r="I74" s="305"/>
      <c r="J74" s="305"/>
      <c r="K74" s="305"/>
      <c r="L74" s="305"/>
      <c r="M74" s="305"/>
      <c r="N74" s="305"/>
      <c r="O74" s="305"/>
    </row>
    <row r="75" spans="1:16" s="41" customFormat="1">
      <c r="B75" s="507" t="s">
        <v>377</v>
      </c>
      <c r="C75" s="305" t="s">
        <v>378</v>
      </c>
      <c r="D75" s="364">
        <v>89669.258946410002</v>
      </c>
      <c r="E75" s="364">
        <v>50892.700428709999</v>
      </c>
      <c r="F75" s="306">
        <v>57.87</v>
      </c>
      <c r="G75" s="364">
        <v>111820.527</v>
      </c>
      <c r="H75" s="307">
        <v>6.4299999999999996E-2</v>
      </c>
      <c r="I75" s="364">
        <v>1889</v>
      </c>
      <c r="J75" s="308">
        <v>39.191199999999995</v>
      </c>
      <c r="K75" s="308">
        <v>1.525142</v>
      </c>
      <c r="L75" s="364">
        <v>20756.357</v>
      </c>
      <c r="M75" s="311">
        <v>18.559999999999999</v>
      </c>
      <c r="N75" s="364">
        <v>28.524275410000001</v>
      </c>
      <c r="O75" s="364">
        <v>-45.643394942999997</v>
      </c>
    </row>
    <row r="76" spans="1:16" s="41" customFormat="1">
      <c r="B76" s="310" t="s">
        <v>377</v>
      </c>
      <c r="C76" s="305" t="s">
        <v>379</v>
      </c>
      <c r="D76" s="364">
        <v>79145.747090621997</v>
      </c>
      <c r="E76" s="364">
        <v>40617.982221024999</v>
      </c>
      <c r="F76" s="306">
        <v>57.02</v>
      </c>
      <c r="G76" s="364">
        <v>95004.88</v>
      </c>
      <c r="H76" s="307">
        <v>5.3899999999999997E-2</v>
      </c>
      <c r="I76" s="364">
        <v>1657</v>
      </c>
      <c r="J76" s="308">
        <v>39.3658</v>
      </c>
      <c r="K76" s="308">
        <v>1.5380940000000001</v>
      </c>
      <c r="L76" s="364">
        <v>16042.120999999999</v>
      </c>
      <c r="M76" s="311">
        <v>16.88</v>
      </c>
      <c r="N76" s="364">
        <v>20.523965977</v>
      </c>
      <c r="O76" s="364">
        <v>-44.038656369000002</v>
      </c>
    </row>
    <row r="77" spans="1:16" s="41" customFormat="1">
      <c r="B77" s="310" t="s">
        <v>377</v>
      </c>
      <c r="C77" s="305" t="s">
        <v>380</v>
      </c>
      <c r="D77" s="364">
        <v>10523.511855788</v>
      </c>
      <c r="E77" s="364">
        <v>10274.718207685</v>
      </c>
      <c r="F77" s="306">
        <v>61.23</v>
      </c>
      <c r="G77" s="364">
        <v>16815.647000000001</v>
      </c>
      <c r="H77" s="307">
        <v>0.12279999999999999</v>
      </c>
      <c r="I77" s="364">
        <v>232</v>
      </c>
      <c r="J77" s="308">
        <v>38.204300000000003</v>
      </c>
      <c r="K77" s="308">
        <v>1.4519679999999999</v>
      </c>
      <c r="L77" s="364">
        <v>4714.2359999999999</v>
      </c>
      <c r="M77" s="311">
        <v>28.03</v>
      </c>
      <c r="N77" s="364">
        <v>8.000309433</v>
      </c>
      <c r="O77" s="364">
        <v>-1.604738574</v>
      </c>
    </row>
    <row r="78" spans="1:16" s="41" customFormat="1">
      <c r="B78" s="310" t="s">
        <v>377</v>
      </c>
      <c r="C78" s="305" t="s">
        <v>381</v>
      </c>
      <c r="D78" s="364">
        <v>12551.960633275999</v>
      </c>
      <c r="E78" s="364">
        <v>9809.7359130000004</v>
      </c>
      <c r="F78" s="306">
        <v>30.61</v>
      </c>
      <c r="G78" s="364">
        <v>15570.748</v>
      </c>
      <c r="H78" s="307">
        <v>0.20960000000000001</v>
      </c>
      <c r="I78" s="364">
        <v>2349</v>
      </c>
      <c r="J78" s="308">
        <v>35.665100000000002</v>
      </c>
      <c r="K78" s="308">
        <v>1.1223380000000001</v>
      </c>
      <c r="L78" s="364">
        <v>4605.2139999999999</v>
      </c>
      <c r="M78" s="311">
        <v>29.57</v>
      </c>
      <c r="N78" s="364">
        <v>11.657154415999999</v>
      </c>
      <c r="O78" s="364">
        <v>-20.354349172999999</v>
      </c>
    </row>
    <row r="79" spans="1:16" s="41" customFormat="1">
      <c r="B79" s="310" t="s">
        <v>377</v>
      </c>
      <c r="C79" s="305" t="s">
        <v>382</v>
      </c>
      <c r="D79" s="364">
        <v>3567.5271855410001</v>
      </c>
      <c r="E79" s="364">
        <v>2151.9513589140001</v>
      </c>
      <c r="F79" s="306">
        <v>43.519999999999996</v>
      </c>
      <c r="G79" s="364">
        <v>4504.17</v>
      </c>
      <c r="H79" s="307">
        <v>0.3755</v>
      </c>
      <c r="I79" s="364">
        <v>352</v>
      </c>
      <c r="J79" s="308">
        <v>37.901200000000003</v>
      </c>
      <c r="K79" s="308">
        <v>1.250793</v>
      </c>
      <c r="L79" s="364">
        <v>2082.5410000000002</v>
      </c>
      <c r="M79" s="311">
        <v>46.23</v>
      </c>
      <c r="N79" s="364">
        <v>6.5444181260000001</v>
      </c>
      <c r="O79" s="364">
        <v>-1.2627535030000001</v>
      </c>
    </row>
    <row r="80" spans="1:16" s="41" customFormat="1">
      <c r="B80" s="310" t="s">
        <v>377</v>
      </c>
      <c r="C80" s="305" t="s">
        <v>383</v>
      </c>
      <c r="D80" s="364">
        <v>13.100450291</v>
      </c>
      <c r="E80" s="364">
        <v>2.44667323</v>
      </c>
      <c r="F80" s="306">
        <v>59.79</v>
      </c>
      <c r="G80" s="364">
        <v>14.563000000000001</v>
      </c>
      <c r="H80" s="307">
        <v>0.64989999999999992</v>
      </c>
      <c r="I80" s="364">
        <v>7</v>
      </c>
      <c r="J80" s="308">
        <v>34.564299999999996</v>
      </c>
      <c r="K80" s="308">
        <v>1.7683979999999999</v>
      </c>
      <c r="L80" s="364">
        <v>8.2880000000000003</v>
      </c>
      <c r="M80" s="311">
        <v>56.899999999999991</v>
      </c>
      <c r="N80" s="364">
        <v>3.2719201000000003E-2</v>
      </c>
      <c r="O80" s="364">
        <v>-4.5953920000000002E-3</v>
      </c>
    </row>
    <row r="81" spans="1:16" s="41" customFormat="1">
      <c r="B81" s="310" t="s">
        <v>377</v>
      </c>
      <c r="C81" s="305" t="s">
        <v>384</v>
      </c>
      <c r="D81" s="364">
        <v>2795.0655155029999</v>
      </c>
      <c r="E81" s="364">
        <v>914.26667603199996</v>
      </c>
      <c r="F81" s="306">
        <v>10.280000000000001</v>
      </c>
      <c r="G81" s="364">
        <v>2625.203</v>
      </c>
      <c r="H81" s="307">
        <v>1.1293</v>
      </c>
      <c r="I81" s="364">
        <v>188</v>
      </c>
      <c r="J81" s="308">
        <v>36.636800000000001</v>
      </c>
      <c r="K81" s="308">
        <v>1.380007</v>
      </c>
      <c r="L81" s="364">
        <v>2321.21</v>
      </c>
      <c r="M81" s="311">
        <v>88.42</v>
      </c>
      <c r="N81" s="364">
        <v>11.540091347000001</v>
      </c>
      <c r="O81" s="364">
        <v>-0.28437213300000003</v>
      </c>
    </row>
    <row r="82" spans="1:16" s="41" customFormat="1">
      <c r="B82" s="310" t="s">
        <v>377</v>
      </c>
      <c r="C82" s="305" t="s">
        <v>385</v>
      </c>
      <c r="D82" s="364">
        <v>2118.61707699</v>
      </c>
      <c r="E82" s="364">
        <v>615.61205419800001</v>
      </c>
      <c r="F82" s="306">
        <v>10.5</v>
      </c>
      <c r="G82" s="364">
        <v>2183.3119999999999</v>
      </c>
      <c r="H82" s="307">
        <v>0.99360000000000004</v>
      </c>
      <c r="I82" s="364">
        <v>135</v>
      </c>
      <c r="J82" s="308">
        <v>32.943399999999997</v>
      </c>
      <c r="K82" s="308">
        <v>1.497954</v>
      </c>
      <c r="L82" s="364">
        <v>1680.643</v>
      </c>
      <c r="M82" s="311">
        <v>76.97</v>
      </c>
      <c r="N82" s="364">
        <v>7.174405621</v>
      </c>
      <c r="O82" s="364">
        <v>-0.17812697599999999</v>
      </c>
    </row>
    <row r="83" spans="1:16" s="41" customFormat="1">
      <c r="B83" s="310" t="s">
        <v>377</v>
      </c>
      <c r="C83" s="305" t="s">
        <v>386</v>
      </c>
      <c r="D83" s="364">
        <v>676.44843851300004</v>
      </c>
      <c r="E83" s="364">
        <v>298.65462183400001</v>
      </c>
      <c r="F83" s="306">
        <v>9.81</v>
      </c>
      <c r="G83" s="364">
        <v>441.892</v>
      </c>
      <c r="H83" s="307">
        <v>1.7999999999999998</v>
      </c>
      <c r="I83" s="364">
        <v>53</v>
      </c>
      <c r="J83" s="308">
        <v>54.8855</v>
      </c>
      <c r="K83" s="308">
        <v>0.79725100000000004</v>
      </c>
      <c r="L83" s="364">
        <v>640.56799999999998</v>
      </c>
      <c r="M83" s="311">
        <v>144.96</v>
      </c>
      <c r="N83" s="364">
        <v>4.3656857259999997</v>
      </c>
      <c r="O83" s="364">
        <v>-0.10624515700000001</v>
      </c>
    </row>
    <row r="84" spans="1:16" s="41" customFormat="1">
      <c r="B84" s="310" t="s">
        <v>377</v>
      </c>
      <c r="C84" s="305" t="s">
        <v>387</v>
      </c>
      <c r="D84" s="364">
        <v>2169.1587192830002</v>
      </c>
      <c r="E84" s="364">
        <v>2739.830696045</v>
      </c>
      <c r="F84" s="306">
        <v>8.9</v>
      </c>
      <c r="G84" s="364">
        <v>1849.4390000000001</v>
      </c>
      <c r="H84" s="307">
        <v>6.930699999999999</v>
      </c>
      <c r="I84" s="364">
        <v>166</v>
      </c>
      <c r="J84" s="308">
        <v>54.779900000000005</v>
      </c>
      <c r="K84" s="308">
        <v>0.56773700000000005</v>
      </c>
      <c r="L84" s="364">
        <v>4068.1869999999999</v>
      </c>
      <c r="M84" s="311">
        <v>219.96000000000004</v>
      </c>
      <c r="N84" s="364">
        <v>69.980139925000003</v>
      </c>
      <c r="O84" s="364">
        <v>-2.1813570699999998</v>
      </c>
    </row>
    <row r="85" spans="1:16" s="41" customFormat="1">
      <c r="B85" s="310" t="s">
        <v>377</v>
      </c>
      <c r="C85" s="305" t="s">
        <v>388</v>
      </c>
      <c r="D85" s="364">
        <v>510.01021701899998</v>
      </c>
      <c r="E85" s="364">
        <v>580.52768462999995</v>
      </c>
      <c r="F85" s="306">
        <v>10.51</v>
      </c>
      <c r="G85" s="364">
        <v>459.86099999999999</v>
      </c>
      <c r="H85" s="307">
        <v>3.6997</v>
      </c>
      <c r="I85" s="364">
        <v>65</v>
      </c>
      <c r="J85" s="308">
        <v>55.978499999999997</v>
      </c>
      <c r="K85" s="308">
        <v>0.55338799999999999</v>
      </c>
      <c r="L85" s="364">
        <v>827.91200000000003</v>
      </c>
      <c r="M85" s="311">
        <v>180.03</v>
      </c>
      <c r="N85" s="364">
        <v>9.5242728549999995</v>
      </c>
      <c r="O85" s="364">
        <v>-0.38079523199999998</v>
      </c>
    </row>
    <row r="86" spans="1:16" s="41" customFormat="1">
      <c r="B86" s="310" t="s">
        <v>377</v>
      </c>
      <c r="C86" s="305" t="s">
        <v>389</v>
      </c>
      <c r="D86" s="364">
        <v>1659.1485022639999</v>
      </c>
      <c r="E86" s="364">
        <v>2159.3030114150001</v>
      </c>
      <c r="F86" s="306">
        <v>8.4699999999999989</v>
      </c>
      <c r="G86" s="364">
        <v>1389.578</v>
      </c>
      <c r="H86" s="307">
        <v>8</v>
      </c>
      <c r="I86" s="364">
        <v>101</v>
      </c>
      <c r="J86" s="308">
        <v>54.383299999999998</v>
      </c>
      <c r="K86" s="308">
        <v>0.57248600000000005</v>
      </c>
      <c r="L86" s="364">
        <v>3240.2750000000001</v>
      </c>
      <c r="M86" s="311">
        <v>233.17999999999998</v>
      </c>
      <c r="N86" s="364">
        <v>60.455867069999996</v>
      </c>
      <c r="O86" s="364">
        <v>-1.8005618379999999</v>
      </c>
    </row>
    <row r="87" spans="1:16" s="41" customFormat="1">
      <c r="B87" s="310" t="s">
        <v>377</v>
      </c>
      <c r="C87" s="305" t="s">
        <v>390</v>
      </c>
      <c r="D87" s="364">
        <v>372.74011168700002</v>
      </c>
      <c r="E87" s="364">
        <v>1054.299087973</v>
      </c>
      <c r="F87" s="306">
        <v>8.5</v>
      </c>
      <c r="G87" s="364">
        <v>302.452</v>
      </c>
      <c r="H87" s="307">
        <v>13.232099999999999</v>
      </c>
      <c r="I87" s="364">
        <v>160</v>
      </c>
      <c r="J87" s="308">
        <v>55.209200000000003</v>
      </c>
      <c r="K87" s="308">
        <v>0.42059800000000003</v>
      </c>
      <c r="L87" s="364">
        <v>845.52</v>
      </c>
      <c r="M87" s="311">
        <v>279.55</v>
      </c>
      <c r="N87" s="364">
        <v>22.025424278999999</v>
      </c>
      <c r="O87" s="364">
        <v>-0.80296412900000003</v>
      </c>
    </row>
    <row r="88" spans="1:16" s="41" customFormat="1">
      <c r="B88" s="310" t="s">
        <v>377</v>
      </c>
      <c r="C88" s="305" t="s">
        <v>391</v>
      </c>
      <c r="D88" s="364">
        <v>355.53356112699998</v>
      </c>
      <c r="E88" s="364">
        <v>589.64574277300005</v>
      </c>
      <c r="F88" s="306">
        <v>7.5</v>
      </c>
      <c r="G88" s="364">
        <v>242.62100000000001</v>
      </c>
      <c r="H88" s="307">
        <v>11.3149</v>
      </c>
      <c r="I88" s="364">
        <v>84</v>
      </c>
      <c r="J88" s="308">
        <v>55.518900000000002</v>
      </c>
      <c r="K88" s="308">
        <v>0.36516999999999999</v>
      </c>
      <c r="L88" s="364">
        <v>654.28200000000004</v>
      </c>
      <c r="M88" s="311">
        <v>269.66999999999996</v>
      </c>
      <c r="N88" s="364">
        <v>15.244347628</v>
      </c>
      <c r="O88" s="364">
        <v>-0.43055054999999998</v>
      </c>
    </row>
    <row r="89" spans="1:16" s="41" customFormat="1">
      <c r="B89" s="310" t="s">
        <v>377</v>
      </c>
      <c r="C89" s="305" t="s">
        <v>392</v>
      </c>
      <c r="D89" s="364">
        <v>17.20655056</v>
      </c>
      <c r="E89" s="364">
        <v>464.65334519999999</v>
      </c>
      <c r="F89" s="306">
        <v>9.75</v>
      </c>
      <c r="G89" s="364">
        <v>59.83</v>
      </c>
      <c r="H89" s="307">
        <v>21.006499999999999</v>
      </c>
      <c r="I89" s="364">
        <v>76</v>
      </c>
      <c r="J89" s="308">
        <v>53.953399999999995</v>
      </c>
      <c r="K89" s="308">
        <v>0.64537</v>
      </c>
      <c r="L89" s="364">
        <v>191.238</v>
      </c>
      <c r="M89" s="311">
        <v>319.63</v>
      </c>
      <c r="N89" s="364">
        <v>6.7810766510000002</v>
      </c>
      <c r="O89" s="364">
        <v>-0.37241357899999999</v>
      </c>
    </row>
    <row r="90" spans="1:16" s="41" customFormat="1">
      <c r="B90" s="310" t="s">
        <v>377</v>
      </c>
      <c r="C90" s="305" t="s">
        <v>393</v>
      </c>
      <c r="D90" s="364"/>
      <c r="E90" s="364"/>
      <c r="F90" s="306"/>
      <c r="G90" s="364"/>
      <c r="H90" s="307"/>
      <c r="I90" s="364"/>
      <c r="J90" s="308"/>
      <c r="K90" s="308"/>
      <c r="L90" s="364"/>
      <c r="M90" s="311"/>
      <c r="N90" s="364"/>
      <c r="O90" s="364"/>
    </row>
    <row r="91" spans="1:16" s="41" customFormat="1">
      <c r="B91" s="304" t="s">
        <v>377</v>
      </c>
      <c r="C91" s="305" t="s">
        <v>394</v>
      </c>
      <c r="D91" s="364">
        <v>8.2086181010000008</v>
      </c>
      <c r="E91" s="364">
        <v>67.672933248000007</v>
      </c>
      <c r="F91" s="306">
        <v>10</v>
      </c>
      <c r="G91" s="364">
        <v>14.976000000000001</v>
      </c>
      <c r="H91" s="307">
        <v>100</v>
      </c>
      <c r="I91" s="364">
        <v>29</v>
      </c>
      <c r="J91" s="308">
        <v>8.2706</v>
      </c>
      <c r="K91" s="308">
        <v>1.6889289999999999</v>
      </c>
      <c r="L91" s="364">
        <v>15.483000000000001</v>
      </c>
      <c r="M91" s="311">
        <v>103.38000000000001</v>
      </c>
      <c r="N91" s="364">
        <v>25.066877996999999</v>
      </c>
      <c r="O91" s="364">
        <v>-25.066884625</v>
      </c>
    </row>
    <row r="92" spans="1:16" s="41" customFormat="1" ht="12.75" customHeight="1">
      <c r="B92" s="508"/>
      <c r="C92" s="509" t="s">
        <v>395</v>
      </c>
      <c r="D92" s="365">
        <v>111147.020180092</v>
      </c>
      <c r="E92" s="365">
        <v>67632.903767152005</v>
      </c>
      <c r="F92" s="342">
        <v>50.01</v>
      </c>
      <c r="G92" s="365">
        <v>136702.079</v>
      </c>
      <c r="H92" s="343">
        <v>0.24459999999999998</v>
      </c>
      <c r="I92" s="365">
        <v>5140</v>
      </c>
      <c r="J92" s="317">
        <v>38.940399999999997</v>
      </c>
      <c r="K92" s="317">
        <v>1.452083</v>
      </c>
      <c r="L92" s="365">
        <v>34702.800000000003</v>
      </c>
      <c r="M92" s="345">
        <v>25.380000000000003</v>
      </c>
      <c r="N92" s="365">
        <v>175.37110070099999</v>
      </c>
      <c r="O92" s="365">
        <v>-95.600670968000003</v>
      </c>
    </row>
    <row r="93" spans="1:16">
      <c r="D93" s="9"/>
      <c r="E93" s="9"/>
      <c r="F93" s="9"/>
      <c r="G93" s="9"/>
      <c r="H93" s="9"/>
      <c r="I93" s="9"/>
      <c r="J93" s="9"/>
      <c r="K93" s="9"/>
      <c r="L93" s="9"/>
      <c r="M93" s="9"/>
      <c r="N93" s="9"/>
      <c r="O93" s="9"/>
    </row>
    <row r="94" spans="1:16" s="232" customFormat="1" ht="84" customHeight="1">
      <c r="A94" s="185"/>
      <c r="B94" s="504" t="s">
        <v>362</v>
      </c>
      <c r="C94" s="505" t="s">
        <v>363</v>
      </c>
      <c r="D94" s="505" t="s">
        <v>364</v>
      </c>
      <c r="E94" s="505" t="s">
        <v>365</v>
      </c>
      <c r="F94" s="505" t="s">
        <v>366</v>
      </c>
      <c r="G94" s="505" t="s">
        <v>367</v>
      </c>
      <c r="H94" s="505" t="s">
        <v>368</v>
      </c>
      <c r="I94" s="505" t="s">
        <v>369</v>
      </c>
      <c r="J94" s="505" t="s">
        <v>370</v>
      </c>
      <c r="K94" s="505" t="s">
        <v>371</v>
      </c>
      <c r="L94" s="505" t="s">
        <v>372</v>
      </c>
      <c r="M94" s="505" t="s">
        <v>373</v>
      </c>
      <c r="N94" s="505" t="s">
        <v>374</v>
      </c>
      <c r="O94" s="505" t="s">
        <v>375</v>
      </c>
      <c r="P94" s="41"/>
    </row>
    <row r="95" spans="1:16" s="13" customFormat="1">
      <c r="A95" s="9"/>
      <c r="B95" s="276" t="s">
        <v>192</v>
      </c>
      <c r="C95" s="341" t="s">
        <v>113</v>
      </c>
      <c r="D95" s="341" t="s">
        <v>114</v>
      </c>
      <c r="E95" s="341" t="s">
        <v>115</v>
      </c>
      <c r="F95" s="341" t="s">
        <v>116</v>
      </c>
      <c r="G95" s="341" t="s">
        <v>117</v>
      </c>
      <c r="H95" s="341" t="s">
        <v>183</v>
      </c>
      <c r="I95" s="341" t="s">
        <v>184</v>
      </c>
      <c r="J95" s="341" t="s">
        <v>185</v>
      </c>
      <c r="K95" s="341" t="s">
        <v>186</v>
      </c>
      <c r="L95" s="341" t="s">
        <v>354</v>
      </c>
      <c r="M95" s="341" t="s">
        <v>187</v>
      </c>
      <c r="N95" s="341" t="s">
        <v>188</v>
      </c>
      <c r="O95" s="341" t="s">
        <v>189</v>
      </c>
      <c r="P95" s="41"/>
    </row>
    <row r="96" spans="1:16" s="41" customFormat="1" ht="29.25" customHeight="1">
      <c r="B96" s="303" t="s">
        <v>398</v>
      </c>
      <c r="C96" s="304" t="s">
        <v>377</v>
      </c>
      <c r="D96" s="305"/>
      <c r="E96" s="305"/>
      <c r="F96" s="305"/>
      <c r="G96" s="305"/>
      <c r="H96" s="305"/>
      <c r="I96" s="305"/>
      <c r="J96" s="305"/>
      <c r="K96" s="305"/>
      <c r="L96" s="305"/>
      <c r="M96" s="305"/>
      <c r="N96" s="305"/>
      <c r="O96" s="305"/>
    </row>
    <row r="97" spans="2:15" s="41" customFormat="1">
      <c r="B97" s="507" t="s">
        <v>377</v>
      </c>
      <c r="C97" s="305" t="s">
        <v>378</v>
      </c>
      <c r="D97" s="364">
        <v>219397.36858536</v>
      </c>
      <c r="E97" s="364">
        <v>5885.954953943</v>
      </c>
      <c r="F97" s="306">
        <v>59.5</v>
      </c>
      <c r="G97" s="364">
        <v>222899.79399999999</v>
      </c>
      <c r="H97" s="307">
        <v>9.169999999999999E-2</v>
      </c>
      <c r="I97" s="364">
        <v>314826</v>
      </c>
      <c r="J97" s="308">
        <v>6.5848000000000004</v>
      </c>
      <c r="K97" s="308"/>
      <c r="L97" s="364">
        <v>3457.91</v>
      </c>
      <c r="M97" s="311">
        <v>1.55</v>
      </c>
      <c r="N97" s="364">
        <v>13.463014812999999</v>
      </c>
      <c r="O97" s="364">
        <v>-4.574586364</v>
      </c>
    </row>
    <row r="98" spans="2:15" s="41" customFormat="1">
      <c r="B98" s="310" t="s">
        <v>377</v>
      </c>
      <c r="C98" s="305" t="s">
        <v>379</v>
      </c>
      <c r="D98" s="364">
        <v>219397.36858536</v>
      </c>
      <c r="E98" s="364">
        <v>5885.954953943</v>
      </c>
      <c r="F98" s="306">
        <v>59.5</v>
      </c>
      <c r="G98" s="364">
        <v>222899.79399999999</v>
      </c>
      <c r="H98" s="307">
        <v>9.169999999999999E-2</v>
      </c>
      <c r="I98" s="364">
        <v>314826</v>
      </c>
      <c r="J98" s="308">
        <v>6.5848000000000004</v>
      </c>
      <c r="K98" s="308"/>
      <c r="L98" s="364">
        <v>3457.91</v>
      </c>
      <c r="M98" s="311">
        <v>1.55</v>
      </c>
      <c r="N98" s="364">
        <v>13.463014812999999</v>
      </c>
      <c r="O98" s="364">
        <v>-4.574586364</v>
      </c>
    </row>
    <row r="99" spans="2:15" s="41" customFormat="1">
      <c r="B99" s="310" t="s">
        <v>377</v>
      </c>
      <c r="C99" s="305" t="s">
        <v>380</v>
      </c>
      <c r="D99" s="364"/>
      <c r="E99" s="364"/>
      <c r="F99" s="306"/>
      <c r="G99" s="364"/>
      <c r="H99" s="307"/>
      <c r="I99" s="364"/>
      <c r="J99" s="308"/>
      <c r="K99" s="308"/>
      <c r="L99" s="364"/>
      <c r="M99" s="311"/>
      <c r="N99" s="364"/>
      <c r="O99" s="364"/>
    </row>
    <row r="100" spans="2:15" s="41" customFormat="1">
      <c r="B100" s="310" t="s">
        <v>377</v>
      </c>
      <c r="C100" s="305" t="s">
        <v>381</v>
      </c>
      <c r="D100" s="364">
        <v>202943.129717448</v>
      </c>
      <c r="E100" s="364">
        <v>11540.097500053</v>
      </c>
      <c r="F100" s="306">
        <v>56.24</v>
      </c>
      <c r="G100" s="364">
        <v>209443.08199999999</v>
      </c>
      <c r="H100" s="307">
        <v>0.15859999999999999</v>
      </c>
      <c r="I100" s="364">
        <v>279048</v>
      </c>
      <c r="J100" s="308">
        <v>10.0458</v>
      </c>
      <c r="K100" s="308"/>
      <c r="L100" s="364">
        <v>7525.6549999999997</v>
      </c>
      <c r="M100" s="311">
        <v>3.5900000000000003</v>
      </c>
      <c r="N100" s="364">
        <v>33.380231803000001</v>
      </c>
      <c r="O100" s="364">
        <v>-9.3326958579999992</v>
      </c>
    </row>
    <row r="101" spans="2:15" s="41" customFormat="1">
      <c r="B101" s="310" t="s">
        <v>377</v>
      </c>
      <c r="C101" s="305" t="s">
        <v>382</v>
      </c>
      <c r="D101" s="364">
        <v>127922.738522106</v>
      </c>
      <c r="E101" s="364">
        <v>30133.877026416001</v>
      </c>
      <c r="F101" s="306">
        <v>52.05</v>
      </c>
      <c r="G101" s="364">
        <v>143613.245</v>
      </c>
      <c r="H101" s="307">
        <v>0.30249999999999999</v>
      </c>
      <c r="I101" s="364">
        <v>212964</v>
      </c>
      <c r="J101" s="308">
        <v>15.2363</v>
      </c>
      <c r="K101" s="308"/>
      <c r="L101" s="364">
        <v>12661.606</v>
      </c>
      <c r="M101" s="311">
        <v>8.81</v>
      </c>
      <c r="N101" s="364">
        <v>66.686894116000005</v>
      </c>
      <c r="O101" s="364">
        <v>-38.601391929000002</v>
      </c>
    </row>
    <row r="102" spans="2:15" s="41" customFormat="1">
      <c r="B102" s="310" t="s">
        <v>377</v>
      </c>
      <c r="C102" s="305" t="s">
        <v>383</v>
      </c>
      <c r="D102" s="364">
        <v>33611.098801113003</v>
      </c>
      <c r="E102" s="364">
        <v>8278.4577552070004</v>
      </c>
      <c r="F102" s="306">
        <v>52.93</v>
      </c>
      <c r="G102" s="364">
        <v>37996.701999999997</v>
      </c>
      <c r="H102" s="307">
        <v>0.66160000000000008</v>
      </c>
      <c r="I102" s="364">
        <v>54685</v>
      </c>
      <c r="J102" s="308">
        <v>14.956099999999999</v>
      </c>
      <c r="K102" s="308"/>
      <c r="L102" s="364">
        <v>5722.5010000000002</v>
      </c>
      <c r="M102" s="311">
        <v>15.06</v>
      </c>
      <c r="N102" s="364">
        <v>37.762118766999997</v>
      </c>
      <c r="O102" s="364">
        <v>-15.059838082000001</v>
      </c>
    </row>
    <row r="103" spans="2:15" s="41" customFormat="1">
      <c r="B103" s="310" t="s">
        <v>377</v>
      </c>
      <c r="C103" s="305" t="s">
        <v>384</v>
      </c>
      <c r="D103" s="364">
        <v>21027.396718519001</v>
      </c>
      <c r="E103" s="364">
        <v>2480.4545869789999</v>
      </c>
      <c r="F103" s="306">
        <v>79.510000000000005</v>
      </c>
      <c r="G103" s="364">
        <v>23002.228999999999</v>
      </c>
      <c r="H103" s="307">
        <v>1.3184</v>
      </c>
      <c r="I103" s="364">
        <v>26573</v>
      </c>
      <c r="J103" s="308">
        <v>14.6654</v>
      </c>
      <c r="K103" s="308"/>
      <c r="L103" s="364">
        <v>5270.0789999999997</v>
      </c>
      <c r="M103" s="311">
        <v>22.91</v>
      </c>
      <c r="N103" s="364">
        <v>43.657400228</v>
      </c>
      <c r="O103" s="364">
        <v>-30.293283840000001</v>
      </c>
    </row>
    <row r="104" spans="2:15" s="41" customFormat="1">
      <c r="B104" s="310" t="s">
        <v>377</v>
      </c>
      <c r="C104" s="305" t="s">
        <v>385</v>
      </c>
      <c r="D104" s="364">
        <v>20760.241392161999</v>
      </c>
      <c r="E104" s="364">
        <v>2446.6995891490001</v>
      </c>
      <c r="F104" s="306">
        <v>79.23</v>
      </c>
      <c r="G104" s="364">
        <v>22701.319</v>
      </c>
      <c r="H104" s="307">
        <v>1.3093000000000001</v>
      </c>
      <c r="I104" s="364">
        <v>26028</v>
      </c>
      <c r="J104" s="308">
        <v>14.666799999999999</v>
      </c>
      <c r="K104" s="308"/>
      <c r="L104" s="364">
        <v>5179.3450000000003</v>
      </c>
      <c r="M104" s="311">
        <v>22.81</v>
      </c>
      <c r="N104" s="364">
        <v>42.781325316</v>
      </c>
      <c r="O104" s="364">
        <v>-27.941509356000001</v>
      </c>
    </row>
    <row r="105" spans="2:15" s="41" customFormat="1">
      <c r="B105" s="310" t="s">
        <v>377</v>
      </c>
      <c r="C105" s="305" t="s">
        <v>386</v>
      </c>
      <c r="D105" s="364">
        <v>267.15532635699998</v>
      </c>
      <c r="E105" s="364">
        <v>33.754997830000001</v>
      </c>
      <c r="F105" s="306">
        <v>100</v>
      </c>
      <c r="G105" s="364">
        <v>300.91000000000003</v>
      </c>
      <c r="H105" s="307">
        <v>2</v>
      </c>
      <c r="I105" s="364">
        <v>545</v>
      </c>
      <c r="J105" s="308">
        <v>14.557</v>
      </c>
      <c r="K105" s="308"/>
      <c r="L105" s="364">
        <v>90.734999999999999</v>
      </c>
      <c r="M105" s="311">
        <v>30.15</v>
      </c>
      <c r="N105" s="364">
        <v>0.87607491199999998</v>
      </c>
      <c r="O105" s="364">
        <v>-2.3517744839999999</v>
      </c>
    </row>
    <row r="106" spans="2:15" s="41" customFormat="1">
      <c r="B106" s="310" t="s">
        <v>377</v>
      </c>
      <c r="C106" s="305" t="s">
        <v>387</v>
      </c>
      <c r="D106" s="364">
        <v>13122.743197095</v>
      </c>
      <c r="E106" s="364">
        <v>570.01176357700001</v>
      </c>
      <c r="F106" s="306">
        <v>64.059999999999988</v>
      </c>
      <c r="G106" s="364">
        <v>13490.07</v>
      </c>
      <c r="H106" s="307">
        <v>4.3386000000000005</v>
      </c>
      <c r="I106" s="364">
        <v>14878</v>
      </c>
      <c r="J106" s="308">
        <v>12.427399999999999</v>
      </c>
      <c r="K106" s="308"/>
      <c r="L106" s="364">
        <v>5380.4840000000004</v>
      </c>
      <c r="M106" s="311">
        <v>39.879999999999995</v>
      </c>
      <c r="N106" s="364">
        <v>74.646117756999999</v>
      </c>
      <c r="O106" s="364">
        <v>-49.701338411000002</v>
      </c>
    </row>
    <row r="107" spans="2:15" s="41" customFormat="1">
      <c r="B107" s="310" t="s">
        <v>377</v>
      </c>
      <c r="C107" s="305" t="s">
        <v>388</v>
      </c>
      <c r="D107" s="364">
        <v>9590.12359449</v>
      </c>
      <c r="E107" s="364">
        <v>303.67509580799998</v>
      </c>
      <c r="F107" s="306">
        <v>61.39</v>
      </c>
      <c r="G107" s="364">
        <v>9777.5370000000003</v>
      </c>
      <c r="H107" s="307">
        <v>3.3664000000000001</v>
      </c>
      <c r="I107" s="364">
        <v>11130</v>
      </c>
      <c r="J107" s="308">
        <v>11.9223</v>
      </c>
      <c r="K107" s="308"/>
      <c r="L107" s="364">
        <v>3289.2710000000002</v>
      </c>
      <c r="M107" s="311">
        <v>33.64</v>
      </c>
      <c r="N107" s="364">
        <v>39.407210745999997</v>
      </c>
      <c r="O107" s="364">
        <v>-30.206669557000001</v>
      </c>
    </row>
    <row r="108" spans="2:15" s="41" customFormat="1">
      <c r="B108" s="310" t="s">
        <v>377</v>
      </c>
      <c r="C108" s="305" t="s">
        <v>389</v>
      </c>
      <c r="D108" s="364">
        <v>3532.6196026050002</v>
      </c>
      <c r="E108" s="364">
        <v>266.33666776899997</v>
      </c>
      <c r="F108" s="306">
        <v>67.11</v>
      </c>
      <c r="G108" s="364">
        <v>3712.5329999999999</v>
      </c>
      <c r="H108" s="307">
        <v>6.8990999999999998</v>
      </c>
      <c r="I108" s="364">
        <v>3748</v>
      </c>
      <c r="J108" s="308">
        <v>13.7577</v>
      </c>
      <c r="K108" s="308"/>
      <c r="L108" s="364">
        <v>2091.2130000000002</v>
      </c>
      <c r="M108" s="311">
        <v>56.32</v>
      </c>
      <c r="N108" s="364">
        <v>35.238907011000002</v>
      </c>
      <c r="O108" s="364">
        <v>-19.494668854</v>
      </c>
    </row>
    <row r="109" spans="2:15" s="41" customFormat="1">
      <c r="B109" s="310" t="s">
        <v>377</v>
      </c>
      <c r="C109" s="305" t="s">
        <v>390</v>
      </c>
      <c r="D109" s="364">
        <v>4975.243664863</v>
      </c>
      <c r="E109" s="364">
        <v>35.159044127999998</v>
      </c>
      <c r="F109" s="306">
        <v>74.739999999999995</v>
      </c>
      <c r="G109" s="364">
        <v>5001.5990000000002</v>
      </c>
      <c r="H109" s="307">
        <v>23.880299999999998</v>
      </c>
      <c r="I109" s="364">
        <v>8240</v>
      </c>
      <c r="J109" s="308">
        <v>11.600100000000001</v>
      </c>
      <c r="K109" s="308"/>
      <c r="L109" s="364">
        <v>3228.6080000000002</v>
      </c>
      <c r="M109" s="311">
        <v>64.55</v>
      </c>
      <c r="N109" s="364">
        <v>126.967444586</v>
      </c>
      <c r="O109" s="364">
        <v>-113.58535246700001</v>
      </c>
    </row>
    <row r="110" spans="2:15" s="41" customFormat="1">
      <c r="B110" s="310" t="s">
        <v>377</v>
      </c>
      <c r="C110" s="305" t="s">
        <v>391</v>
      </c>
      <c r="D110" s="364">
        <v>3160.8073407090001</v>
      </c>
      <c r="E110" s="364">
        <v>15.852562068999999</v>
      </c>
      <c r="F110" s="306">
        <v>72.760000000000005</v>
      </c>
      <c r="G110" s="364">
        <v>3172.4490000000001</v>
      </c>
      <c r="H110" s="307">
        <v>14.4041</v>
      </c>
      <c r="I110" s="364">
        <v>5480</v>
      </c>
      <c r="J110" s="308">
        <v>12.594800000000001</v>
      </c>
      <c r="K110" s="308"/>
      <c r="L110" s="364">
        <v>2180.9299999999998</v>
      </c>
      <c r="M110" s="311">
        <v>68.739999999999995</v>
      </c>
      <c r="N110" s="364">
        <v>57.652599682000002</v>
      </c>
      <c r="O110" s="364">
        <v>-56.85966389</v>
      </c>
    </row>
    <row r="111" spans="2:15" s="41" customFormat="1">
      <c r="B111" s="310" t="s">
        <v>377</v>
      </c>
      <c r="C111" s="305" t="s">
        <v>392</v>
      </c>
      <c r="D111" s="364">
        <v>237.073616732</v>
      </c>
      <c r="E111" s="364">
        <v>5.5977090000000002E-3</v>
      </c>
      <c r="F111" s="306">
        <v>100</v>
      </c>
      <c r="G111" s="364">
        <v>237.07900000000001</v>
      </c>
      <c r="H111" s="307">
        <v>20</v>
      </c>
      <c r="I111" s="364">
        <v>679</v>
      </c>
      <c r="J111" s="308">
        <v>16.214500000000001</v>
      </c>
      <c r="K111" s="308"/>
      <c r="L111" s="364">
        <v>229.203</v>
      </c>
      <c r="M111" s="311">
        <v>96.67</v>
      </c>
      <c r="N111" s="364">
        <v>7.6882833660000003</v>
      </c>
      <c r="O111" s="364">
        <v>-11.454820719000001</v>
      </c>
    </row>
    <row r="112" spans="2:15" s="41" customFormat="1">
      <c r="B112" s="310" t="s">
        <v>377</v>
      </c>
      <c r="C112" s="305" t="s">
        <v>393</v>
      </c>
      <c r="D112" s="364">
        <v>1577.3627074220001</v>
      </c>
      <c r="E112" s="364">
        <v>19.30088435</v>
      </c>
      <c r="F112" s="306">
        <v>76.36</v>
      </c>
      <c r="G112" s="364">
        <v>1592.0709999999999</v>
      </c>
      <c r="H112" s="307">
        <v>43.341099999999997</v>
      </c>
      <c r="I112" s="364">
        <v>2081</v>
      </c>
      <c r="J112" s="308">
        <v>8.9310000000000009</v>
      </c>
      <c r="K112" s="308"/>
      <c r="L112" s="364">
        <v>818.47500000000002</v>
      </c>
      <c r="M112" s="311">
        <v>51.4</v>
      </c>
      <c r="N112" s="364">
        <v>61.626561537999997</v>
      </c>
      <c r="O112" s="364">
        <v>-45.270867858000003</v>
      </c>
    </row>
    <row r="113" spans="1:16" s="41" customFormat="1">
      <c r="B113" s="304" t="s">
        <v>377</v>
      </c>
      <c r="C113" s="305" t="s">
        <v>394</v>
      </c>
      <c r="D113" s="364">
        <v>696.74635454199995</v>
      </c>
      <c r="E113" s="364"/>
      <c r="F113" s="306"/>
      <c r="G113" s="364">
        <v>696.74800000000005</v>
      </c>
      <c r="H113" s="307">
        <v>100</v>
      </c>
      <c r="I113" s="364">
        <v>1725</v>
      </c>
      <c r="J113" s="308">
        <v>16.3443</v>
      </c>
      <c r="K113" s="308"/>
      <c r="L113" s="364">
        <v>217.66800000000001</v>
      </c>
      <c r="M113" s="311">
        <v>31.240000000000002</v>
      </c>
      <c r="N113" s="364">
        <v>99.219131794999996</v>
      </c>
      <c r="O113" s="364">
        <v>-215.527486098</v>
      </c>
    </row>
    <row r="114" spans="1:16" s="41" customFormat="1" ht="12.75" customHeight="1">
      <c r="B114" s="508"/>
      <c r="C114" s="509" t="s">
        <v>395</v>
      </c>
      <c r="D114" s="365">
        <v>623696.46556104603</v>
      </c>
      <c r="E114" s="365">
        <v>58924.012630302997</v>
      </c>
      <c r="F114" s="342">
        <v>55.03</v>
      </c>
      <c r="G114" s="365">
        <v>656143.46799999999</v>
      </c>
      <c r="H114" s="343">
        <v>0.61</v>
      </c>
      <c r="I114" s="365">
        <v>912939</v>
      </c>
      <c r="J114" s="317">
        <v>10.5199</v>
      </c>
      <c r="K114" s="317"/>
      <c r="L114" s="365">
        <v>43464.510999999999</v>
      </c>
      <c r="M114" s="345">
        <v>6.6199999999999992</v>
      </c>
      <c r="N114" s="365">
        <v>495.782353865</v>
      </c>
      <c r="O114" s="365">
        <v>-476.67597304899999</v>
      </c>
    </row>
    <row r="115" spans="1:16">
      <c r="D115" s="9"/>
      <c r="E115" s="9"/>
      <c r="F115" s="9"/>
      <c r="G115" s="9"/>
      <c r="H115" s="9"/>
      <c r="I115" s="9"/>
      <c r="J115" s="9"/>
      <c r="K115" s="9"/>
      <c r="L115" s="9"/>
      <c r="M115" s="9"/>
      <c r="N115" s="9"/>
      <c r="O115" s="9"/>
    </row>
    <row r="116" spans="1:16" s="232" customFormat="1" ht="84" customHeight="1">
      <c r="A116" s="185"/>
      <c r="B116" s="504" t="s">
        <v>362</v>
      </c>
      <c r="C116" s="505" t="s">
        <v>363</v>
      </c>
      <c r="D116" s="505" t="s">
        <v>364</v>
      </c>
      <c r="E116" s="505" t="s">
        <v>365</v>
      </c>
      <c r="F116" s="505" t="s">
        <v>366</v>
      </c>
      <c r="G116" s="505" t="s">
        <v>367</v>
      </c>
      <c r="H116" s="505" t="s">
        <v>368</v>
      </c>
      <c r="I116" s="505" t="s">
        <v>369</v>
      </c>
      <c r="J116" s="505" t="s">
        <v>370</v>
      </c>
      <c r="K116" s="505" t="s">
        <v>371</v>
      </c>
      <c r="L116" s="505" t="s">
        <v>372</v>
      </c>
      <c r="M116" s="505" t="s">
        <v>373</v>
      </c>
      <c r="N116" s="505" t="s">
        <v>374</v>
      </c>
      <c r="O116" s="505" t="s">
        <v>375</v>
      </c>
      <c r="P116" s="41"/>
    </row>
    <row r="117" spans="1:16" s="13" customFormat="1">
      <c r="A117" s="9"/>
      <c r="B117" s="276" t="s">
        <v>192</v>
      </c>
      <c r="C117" s="341" t="s">
        <v>113</v>
      </c>
      <c r="D117" s="341" t="s">
        <v>114</v>
      </c>
      <c r="E117" s="341" t="s">
        <v>115</v>
      </c>
      <c r="F117" s="341" t="s">
        <v>116</v>
      </c>
      <c r="G117" s="341" t="s">
        <v>117</v>
      </c>
      <c r="H117" s="341" t="s">
        <v>183</v>
      </c>
      <c r="I117" s="341" t="s">
        <v>184</v>
      </c>
      <c r="J117" s="341" t="s">
        <v>185</v>
      </c>
      <c r="K117" s="341" t="s">
        <v>186</v>
      </c>
      <c r="L117" s="341" t="s">
        <v>354</v>
      </c>
      <c r="M117" s="341" t="s">
        <v>187</v>
      </c>
      <c r="N117" s="341" t="s">
        <v>188</v>
      </c>
      <c r="O117" s="341" t="s">
        <v>189</v>
      </c>
      <c r="P117" s="41"/>
    </row>
    <row r="118" spans="1:16" s="41" customFormat="1" ht="29.25" customHeight="1">
      <c r="B118" s="303" t="s">
        <v>399</v>
      </c>
      <c r="C118" s="304" t="s">
        <v>377</v>
      </c>
      <c r="D118" s="305"/>
      <c r="E118" s="305"/>
      <c r="F118" s="305"/>
      <c r="G118" s="305"/>
      <c r="H118" s="305"/>
      <c r="I118" s="305"/>
      <c r="J118" s="305"/>
      <c r="K118" s="305"/>
      <c r="L118" s="305"/>
      <c r="M118" s="305"/>
      <c r="N118" s="305"/>
      <c r="O118" s="305"/>
    </row>
    <row r="119" spans="1:16" s="41" customFormat="1">
      <c r="B119" s="507" t="s">
        <v>377</v>
      </c>
      <c r="C119" s="305" t="s">
        <v>378</v>
      </c>
      <c r="D119" s="364">
        <v>828.76535054999999</v>
      </c>
      <c r="E119" s="364">
        <v>44.975162128999997</v>
      </c>
      <c r="F119" s="306">
        <v>106.80000000000001</v>
      </c>
      <c r="G119" s="364">
        <v>876.90899999999999</v>
      </c>
      <c r="H119" s="307">
        <v>8.9200000000000002E-2</v>
      </c>
      <c r="I119" s="364">
        <v>836</v>
      </c>
      <c r="J119" s="308">
        <v>13.492100000000001</v>
      </c>
      <c r="K119" s="308"/>
      <c r="L119" s="364">
        <v>20.523</v>
      </c>
      <c r="M119" s="311">
        <v>2.34</v>
      </c>
      <c r="N119" s="364">
        <v>0.104229927</v>
      </c>
      <c r="O119" s="364">
        <v>-1.3740894E-2</v>
      </c>
    </row>
    <row r="120" spans="1:16" s="41" customFormat="1">
      <c r="B120" s="310" t="s">
        <v>377</v>
      </c>
      <c r="C120" s="305" t="s">
        <v>379</v>
      </c>
      <c r="D120" s="364">
        <v>828.76535054999999</v>
      </c>
      <c r="E120" s="364">
        <v>44.975162128999997</v>
      </c>
      <c r="F120" s="306">
        <v>106.80000000000001</v>
      </c>
      <c r="G120" s="364">
        <v>876.90899999999999</v>
      </c>
      <c r="H120" s="307">
        <v>8.9200000000000002E-2</v>
      </c>
      <c r="I120" s="364">
        <v>836</v>
      </c>
      <c r="J120" s="308">
        <v>13.492100000000001</v>
      </c>
      <c r="K120" s="308"/>
      <c r="L120" s="364">
        <v>20.523</v>
      </c>
      <c r="M120" s="311">
        <v>2.34</v>
      </c>
      <c r="N120" s="364">
        <v>0.104229927</v>
      </c>
      <c r="O120" s="364">
        <v>-1.3740894E-2</v>
      </c>
    </row>
    <row r="121" spans="1:16" s="41" customFormat="1">
      <c r="B121" s="310" t="s">
        <v>377</v>
      </c>
      <c r="C121" s="305" t="s">
        <v>380</v>
      </c>
      <c r="D121" s="364"/>
      <c r="E121" s="364"/>
      <c r="F121" s="306"/>
      <c r="G121" s="364"/>
      <c r="H121" s="307"/>
      <c r="I121" s="364"/>
      <c r="J121" s="308"/>
      <c r="K121" s="308"/>
      <c r="L121" s="364"/>
      <c r="M121" s="311"/>
      <c r="N121" s="364"/>
      <c r="O121" s="364"/>
    </row>
    <row r="122" spans="1:16" s="41" customFormat="1">
      <c r="B122" s="310" t="s">
        <v>377</v>
      </c>
      <c r="C122" s="305" t="s">
        <v>381</v>
      </c>
      <c r="D122" s="364">
        <v>1169.9521792410001</v>
      </c>
      <c r="E122" s="364">
        <v>20.578911209000001</v>
      </c>
      <c r="F122" s="306">
        <v>107.80000000000001</v>
      </c>
      <c r="G122" s="364">
        <v>1192.6759999999999</v>
      </c>
      <c r="H122" s="307">
        <v>0.1585</v>
      </c>
      <c r="I122" s="364">
        <v>937</v>
      </c>
      <c r="J122" s="308">
        <v>13.6205</v>
      </c>
      <c r="K122" s="308"/>
      <c r="L122" s="364">
        <v>44.253999999999998</v>
      </c>
      <c r="M122" s="311">
        <v>3.71</v>
      </c>
      <c r="N122" s="364">
        <v>0.25760417299999999</v>
      </c>
      <c r="O122" s="364">
        <v>-5.6748638999999997E-2</v>
      </c>
    </row>
    <row r="123" spans="1:16" s="41" customFormat="1">
      <c r="B123" s="310" t="s">
        <v>377</v>
      </c>
      <c r="C123" s="305" t="s">
        <v>382</v>
      </c>
      <c r="D123" s="364">
        <v>1990.4349611079999</v>
      </c>
      <c r="E123" s="364">
        <v>411.74439651099999</v>
      </c>
      <c r="F123" s="306">
        <v>66.92</v>
      </c>
      <c r="G123" s="364">
        <v>2264.5700000000002</v>
      </c>
      <c r="H123" s="307">
        <v>0.31970000000000004</v>
      </c>
      <c r="I123" s="364">
        <v>3514</v>
      </c>
      <c r="J123" s="308">
        <v>14.305399999999999</v>
      </c>
      <c r="K123" s="308"/>
      <c r="L123" s="364">
        <v>151.78700000000001</v>
      </c>
      <c r="M123" s="311">
        <v>6.7</v>
      </c>
      <c r="N123" s="364">
        <v>1.071566837</v>
      </c>
      <c r="O123" s="364">
        <v>-3.8914504160000001</v>
      </c>
    </row>
    <row r="124" spans="1:16" s="41" customFormat="1">
      <c r="B124" s="310" t="s">
        <v>377</v>
      </c>
      <c r="C124" s="305" t="s">
        <v>383</v>
      </c>
      <c r="D124" s="364">
        <v>576.48215728299999</v>
      </c>
      <c r="E124" s="364">
        <v>98.341394256000001</v>
      </c>
      <c r="F124" s="306">
        <v>43.94</v>
      </c>
      <c r="G124" s="364">
        <v>620.13300000000004</v>
      </c>
      <c r="H124" s="307">
        <v>0.64079999999999993</v>
      </c>
      <c r="I124" s="364">
        <v>869</v>
      </c>
      <c r="J124" s="308">
        <v>19.308900000000001</v>
      </c>
      <c r="K124" s="308"/>
      <c r="L124" s="364">
        <v>89.915999999999997</v>
      </c>
      <c r="M124" s="311">
        <v>14.49</v>
      </c>
      <c r="N124" s="364">
        <v>0.75365985599999996</v>
      </c>
      <c r="O124" s="364">
        <v>-3.167828477</v>
      </c>
    </row>
    <row r="125" spans="1:16" s="41" customFormat="1">
      <c r="B125" s="310" t="s">
        <v>377</v>
      </c>
      <c r="C125" s="305" t="s">
        <v>384</v>
      </c>
      <c r="D125" s="364">
        <v>4086.7073730769998</v>
      </c>
      <c r="E125" s="364">
        <v>192.27408678200001</v>
      </c>
      <c r="F125" s="306">
        <v>77.88000000000001</v>
      </c>
      <c r="G125" s="364">
        <v>4231.9489999999996</v>
      </c>
      <c r="H125" s="307">
        <v>1.3178000000000001</v>
      </c>
      <c r="I125" s="364">
        <v>6788</v>
      </c>
      <c r="J125" s="308">
        <v>13.2037</v>
      </c>
      <c r="K125" s="308"/>
      <c r="L125" s="364">
        <v>684.63300000000004</v>
      </c>
      <c r="M125" s="311">
        <v>16.170000000000002</v>
      </c>
      <c r="N125" s="364">
        <v>7.4951650069999998</v>
      </c>
      <c r="O125" s="364">
        <v>-8.9942185529999996</v>
      </c>
    </row>
    <row r="126" spans="1:16" s="41" customFormat="1">
      <c r="B126" s="310" t="s">
        <v>377</v>
      </c>
      <c r="C126" s="305" t="s">
        <v>385</v>
      </c>
      <c r="D126" s="364">
        <v>3421.031211173</v>
      </c>
      <c r="E126" s="364">
        <v>179.41970966</v>
      </c>
      <c r="F126" s="306">
        <v>79.89</v>
      </c>
      <c r="G126" s="364">
        <v>3560.2339999999999</v>
      </c>
      <c r="H126" s="307">
        <v>1.1391</v>
      </c>
      <c r="I126" s="364">
        <v>6218</v>
      </c>
      <c r="J126" s="308">
        <v>13.168900000000001</v>
      </c>
      <c r="K126" s="308"/>
      <c r="L126" s="364">
        <v>527.92399999999998</v>
      </c>
      <c r="M126" s="311">
        <v>14.82</v>
      </c>
      <c r="N126" s="364">
        <v>5.4800085640000002</v>
      </c>
      <c r="O126" s="364">
        <v>-6.0095005620000004</v>
      </c>
    </row>
    <row r="127" spans="1:16" s="41" customFormat="1">
      <c r="B127" s="310" t="s">
        <v>377</v>
      </c>
      <c r="C127" s="305" t="s">
        <v>386</v>
      </c>
      <c r="D127" s="364">
        <v>665.67616190399997</v>
      </c>
      <c r="E127" s="364">
        <v>12.854377122000001</v>
      </c>
      <c r="F127" s="306">
        <v>49.84</v>
      </c>
      <c r="G127" s="364">
        <v>671.71500000000003</v>
      </c>
      <c r="H127" s="307">
        <v>2.2645999999999997</v>
      </c>
      <c r="I127" s="364">
        <v>570</v>
      </c>
      <c r="J127" s="308">
        <v>13.3878</v>
      </c>
      <c r="K127" s="308"/>
      <c r="L127" s="364">
        <v>156.709</v>
      </c>
      <c r="M127" s="311">
        <v>23.32</v>
      </c>
      <c r="N127" s="364">
        <v>2.015156443</v>
      </c>
      <c r="O127" s="364">
        <v>-2.9847179910000001</v>
      </c>
    </row>
    <row r="128" spans="1:16" s="41" customFormat="1">
      <c r="B128" s="310" t="s">
        <v>377</v>
      </c>
      <c r="C128" s="305" t="s">
        <v>387</v>
      </c>
      <c r="D128" s="364">
        <v>726.81476237899994</v>
      </c>
      <c r="E128" s="364">
        <v>25.298016295</v>
      </c>
      <c r="F128" s="306">
        <v>63.460000000000008</v>
      </c>
      <c r="G128" s="364">
        <v>742.47699999999998</v>
      </c>
      <c r="H128" s="307">
        <v>4.8330000000000002</v>
      </c>
      <c r="I128" s="364">
        <v>873</v>
      </c>
      <c r="J128" s="308">
        <v>13.1831</v>
      </c>
      <c r="K128" s="308"/>
      <c r="L128" s="364">
        <v>252.804</v>
      </c>
      <c r="M128" s="311">
        <v>34.04</v>
      </c>
      <c r="N128" s="364">
        <v>4.6686639980000004</v>
      </c>
      <c r="O128" s="364">
        <v>-10.160230528</v>
      </c>
    </row>
    <row r="129" spans="1:16" s="41" customFormat="1">
      <c r="B129" s="310" t="s">
        <v>377</v>
      </c>
      <c r="C129" s="305" t="s">
        <v>388</v>
      </c>
      <c r="D129" s="364">
        <v>558.80789499800005</v>
      </c>
      <c r="E129" s="364">
        <v>14.422492888000001</v>
      </c>
      <c r="F129" s="306">
        <v>66.89</v>
      </c>
      <c r="G129" s="364">
        <v>567.96500000000003</v>
      </c>
      <c r="H129" s="307">
        <v>4.0440999999999994</v>
      </c>
      <c r="I129" s="364">
        <v>645</v>
      </c>
      <c r="J129" s="308">
        <v>13.043699999999999</v>
      </c>
      <c r="K129" s="308"/>
      <c r="L129" s="364">
        <v>173.994</v>
      </c>
      <c r="M129" s="311">
        <v>30.630000000000003</v>
      </c>
      <c r="N129" s="364">
        <v>2.919788016</v>
      </c>
      <c r="O129" s="364">
        <v>-4.7917852359999999</v>
      </c>
    </row>
    <row r="130" spans="1:16" s="41" customFormat="1">
      <c r="B130" s="310" t="s">
        <v>377</v>
      </c>
      <c r="C130" s="305" t="s">
        <v>389</v>
      </c>
      <c r="D130" s="364">
        <v>168.00686738100001</v>
      </c>
      <c r="E130" s="364">
        <v>10.875523406999999</v>
      </c>
      <c r="F130" s="306">
        <v>58.9</v>
      </c>
      <c r="G130" s="364">
        <v>174.512</v>
      </c>
      <c r="H130" s="307">
        <v>7.4004000000000003</v>
      </c>
      <c r="I130" s="364">
        <v>228</v>
      </c>
      <c r="J130" s="308">
        <v>13.636499999999998</v>
      </c>
      <c r="K130" s="308"/>
      <c r="L130" s="364">
        <v>78.81</v>
      </c>
      <c r="M130" s="311">
        <v>45.16</v>
      </c>
      <c r="N130" s="364">
        <v>1.7488759819999999</v>
      </c>
      <c r="O130" s="364">
        <v>-5.3684452919999996</v>
      </c>
    </row>
    <row r="131" spans="1:16" s="41" customFormat="1">
      <c r="B131" s="310" t="s">
        <v>377</v>
      </c>
      <c r="C131" s="305" t="s">
        <v>390</v>
      </c>
      <c r="D131" s="364">
        <v>133.83812463999999</v>
      </c>
      <c r="E131" s="364">
        <v>2.3027938699999999</v>
      </c>
      <c r="F131" s="306">
        <v>77</v>
      </c>
      <c r="G131" s="364">
        <v>135.44800000000001</v>
      </c>
      <c r="H131" s="307">
        <v>20.0107</v>
      </c>
      <c r="I131" s="364">
        <v>145</v>
      </c>
      <c r="J131" s="308">
        <v>12.2529</v>
      </c>
      <c r="K131" s="308"/>
      <c r="L131" s="364">
        <v>68.168999999999997</v>
      </c>
      <c r="M131" s="311">
        <v>50.32</v>
      </c>
      <c r="N131" s="364">
        <v>3.6236258299999999</v>
      </c>
      <c r="O131" s="364">
        <v>-1.349677595</v>
      </c>
    </row>
    <row r="132" spans="1:16" s="41" customFormat="1">
      <c r="B132" s="310" t="s">
        <v>377</v>
      </c>
      <c r="C132" s="305" t="s">
        <v>391</v>
      </c>
      <c r="D132" s="364">
        <v>106.02985026</v>
      </c>
      <c r="E132" s="364">
        <v>2.3027938699999999</v>
      </c>
      <c r="F132" s="306">
        <v>77</v>
      </c>
      <c r="G132" s="364">
        <v>107.627</v>
      </c>
      <c r="H132" s="307">
        <v>13.256</v>
      </c>
      <c r="I132" s="364">
        <v>101</v>
      </c>
      <c r="J132" s="308">
        <v>11.4139</v>
      </c>
      <c r="K132" s="308"/>
      <c r="L132" s="364">
        <v>50.128999999999998</v>
      </c>
      <c r="M132" s="311">
        <v>46.57</v>
      </c>
      <c r="N132" s="364">
        <v>1.628323328</v>
      </c>
      <c r="O132" s="364">
        <v>-0.99090730400000004</v>
      </c>
    </row>
    <row r="133" spans="1:16" s="41" customFormat="1">
      <c r="B133" s="310" t="s">
        <v>377</v>
      </c>
      <c r="C133" s="305" t="s">
        <v>392</v>
      </c>
      <c r="D133" s="364">
        <v>4.1106575699999999</v>
      </c>
      <c r="E133" s="364"/>
      <c r="F133" s="306"/>
      <c r="G133" s="364">
        <v>4.1109999999999998</v>
      </c>
      <c r="H133" s="307">
        <v>28.139299999999999</v>
      </c>
      <c r="I133" s="364">
        <v>3</v>
      </c>
      <c r="J133" s="308">
        <v>6.400599999999999</v>
      </c>
      <c r="K133" s="308"/>
      <c r="L133" s="364">
        <v>1.2410000000000001</v>
      </c>
      <c r="M133" s="311">
        <v>30.19</v>
      </c>
      <c r="N133" s="364">
        <v>7.4037199999999997E-2</v>
      </c>
      <c r="O133" s="364">
        <v>-2.0380059999999998E-2</v>
      </c>
    </row>
    <row r="134" spans="1:16" s="41" customFormat="1">
      <c r="B134" s="310" t="s">
        <v>377</v>
      </c>
      <c r="C134" s="305" t="s">
        <v>393</v>
      </c>
      <c r="D134" s="364">
        <v>23.69761681</v>
      </c>
      <c r="E134" s="364"/>
      <c r="F134" s="306"/>
      <c r="G134" s="364">
        <v>23.71</v>
      </c>
      <c r="H134" s="307">
        <v>49.263500000000001</v>
      </c>
      <c r="I134" s="364">
        <v>41</v>
      </c>
      <c r="J134" s="308">
        <v>17.0762</v>
      </c>
      <c r="K134" s="308"/>
      <c r="L134" s="364">
        <v>16.798999999999999</v>
      </c>
      <c r="M134" s="311">
        <v>70.850000000000009</v>
      </c>
      <c r="N134" s="364">
        <v>1.9212653019999999</v>
      </c>
      <c r="O134" s="364">
        <v>-0.33839023099999999</v>
      </c>
    </row>
    <row r="135" spans="1:16" s="41" customFormat="1">
      <c r="B135" s="304" t="s">
        <v>377</v>
      </c>
      <c r="C135" s="305" t="s">
        <v>394</v>
      </c>
      <c r="D135" s="364">
        <v>70.081137807999994</v>
      </c>
      <c r="E135" s="364"/>
      <c r="F135" s="306"/>
      <c r="G135" s="364">
        <v>70.081000000000003</v>
      </c>
      <c r="H135" s="307">
        <v>100</v>
      </c>
      <c r="I135" s="364">
        <v>83</v>
      </c>
      <c r="J135" s="308">
        <v>11.7258</v>
      </c>
      <c r="K135" s="308"/>
      <c r="L135" s="364">
        <v>50.539000000000001</v>
      </c>
      <c r="M135" s="311">
        <v>72.11</v>
      </c>
      <c r="N135" s="364">
        <v>4.2785242769999998</v>
      </c>
      <c r="O135" s="364">
        <v>-7.0523093790000004</v>
      </c>
    </row>
    <row r="136" spans="1:16" s="41" customFormat="1" ht="12.75" customHeight="1">
      <c r="B136" s="508"/>
      <c r="C136" s="509" t="s">
        <v>395</v>
      </c>
      <c r="D136" s="365">
        <v>9583.0760460860001</v>
      </c>
      <c r="E136" s="365">
        <v>795.51476105200004</v>
      </c>
      <c r="F136" s="342">
        <v>69.959999999999994</v>
      </c>
      <c r="G136" s="365">
        <v>10134.242</v>
      </c>
      <c r="H136" s="343">
        <v>2.0004</v>
      </c>
      <c r="I136" s="365">
        <v>14045</v>
      </c>
      <c r="J136" s="317">
        <v>13.872999999999999</v>
      </c>
      <c r="K136" s="317"/>
      <c r="L136" s="365">
        <v>1362.624</v>
      </c>
      <c r="M136" s="345">
        <v>13.44</v>
      </c>
      <c r="N136" s="365">
        <v>22.253039905000001</v>
      </c>
      <c r="O136" s="365">
        <v>-34.686204480999997</v>
      </c>
    </row>
    <row r="137" spans="1:16">
      <c r="D137" s="9"/>
      <c r="E137" s="9"/>
      <c r="F137" s="9"/>
      <c r="G137" s="9"/>
      <c r="H137" s="9"/>
      <c r="I137" s="9"/>
      <c r="J137" s="9"/>
      <c r="K137" s="9"/>
      <c r="L137" s="9"/>
      <c r="M137" s="9"/>
      <c r="N137" s="9"/>
      <c r="O137" s="9"/>
    </row>
    <row r="138" spans="1:16" s="232" customFormat="1" ht="84" customHeight="1">
      <c r="A138" s="185"/>
      <c r="B138" s="504" t="s">
        <v>362</v>
      </c>
      <c r="C138" s="505" t="s">
        <v>363</v>
      </c>
      <c r="D138" s="505" t="s">
        <v>364</v>
      </c>
      <c r="E138" s="505" t="s">
        <v>365</v>
      </c>
      <c r="F138" s="505" t="s">
        <v>366</v>
      </c>
      <c r="G138" s="505" t="s">
        <v>367</v>
      </c>
      <c r="H138" s="505" t="s">
        <v>368</v>
      </c>
      <c r="I138" s="505" t="s">
        <v>369</v>
      </c>
      <c r="J138" s="505" t="s">
        <v>370</v>
      </c>
      <c r="K138" s="505" t="s">
        <v>371</v>
      </c>
      <c r="L138" s="505" t="s">
        <v>372</v>
      </c>
      <c r="M138" s="505" t="s">
        <v>373</v>
      </c>
      <c r="N138" s="505" t="s">
        <v>374</v>
      </c>
      <c r="O138" s="505" t="s">
        <v>375</v>
      </c>
      <c r="P138" s="41"/>
    </row>
    <row r="139" spans="1:16" s="13" customFormat="1">
      <c r="A139" s="9"/>
      <c r="B139" s="276" t="s">
        <v>192</v>
      </c>
      <c r="C139" s="341" t="s">
        <v>113</v>
      </c>
      <c r="D139" s="341" t="s">
        <v>114</v>
      </c>
      <c r="E139" s="341" t="s">
        <v>115</v>
      </c>
      <c r="F139" s="341" t="s">
        <v>116</v>
      </c>
      <c r="G139" s="341" t="s">
        <v>117</v>
      </c>
      <c r="H139" s="341" t="s">
        <v>183</v>
      </c>
      <c r="I139" s="341" t="s">
        <v>184</v>
      </c>
      <c r="J139" s="341" t="s">
        <v>185</v>
      </c>
      <c r="K139" s="341" t="s">
        <v>186</v>
      </c>
      <c r="L139" s="341" t="s">
        <v>354</v>
      </c>
      <c r="M139" s="341" t="s">
        <v>187</v>
      </c>
      <c r="N139" s="341" t="s">
        <v>188</v>
      </c>
      <c r="O139" s="341" t="s">
        <v>189</v>
      </c>
      <c r="P139" s="41"/>
    </row>
    <row r="140" spans="1:16" s="41" customFormat="1" ht="19.5" customHeight="1">
      <c r="B140" s="303" t="s">
        <v>400</v>
      </c>
      <c r="C140" s="304" t="s">
        <v>377</v>
      </c>
      <c r="D140" s="305"/>
      <c r="E140" s="305"/>
      <c r="F140" s="305"/>
      <c r="G140" s="305"/>
      <c r="H140" s="305"/>
      <c r="I140" s="305"/>
      <c r="J140" s="305"/>
      <c r="K140" s="305"/>
      <c r="L140" s="305"/>
      <c r="M140" s="305"/>
      <c r="N140" s="305"/>
      <c r="O140" s="305"/>
    </row>
    <row r="141" spans="1:16" s="41" customFormat="1">
      <c r="B141" s="507" t="s">
        <v>377</v>
      </c>
      <c r="C141" s="305" t="s">
        <v>378</v>
      </c>
      <c r="D141" s="364">
        <v>7055.4660596590002</v>
      </c>
      <c r="E141" s="364">
        <v>29139.520128337001</v>
      </c>
      <c r="F141" s="306">
        <v>81.98</v>
      </c>
      <c r="G141" s="364">
        <v>31176.501</v>
      </c>
      <c r="H141" s="307">
        <v>6.0700000000000004E-2</v>
      </c>
      <c r="I141" s="364">
        <v>977014</v>
      </c>
      <c r="J141" s="308">
        <v>42.245699999999999</v>
      </c>
      <c r="K141" s="308"/>
      <c r="L141" s="364">
        <v>2528.6469999999999</v>
      </c>
      <c r="M141" s="311">
        <v>8.1100000000000012</v>
      </c>
      <c r="N141" s="364">
        <v>9.0574936150000003</v>
      </c>
      <c r="O141" s="364">
        <v>-27.396463767</v>
      </c>
    </row>
    <row r="142" spans="1:16" s="41" customFormat="1">
      <c r="B142" s="310" t="s">
        <v>377</v>
      </c>
      <c r="C142" s="305" t="s">
        <v>379</v>
      </c>
      <c r="D142" s="364">
        <v>3887.7609731090001</v>
      </c>
      <c r="E142" s="364">
        <v>16961.955159711</v>
      </c>
      <c r="F142" s="306">
        <v>85.53</v>
      </c>
      <c r="G142" s="364">
        <v>18575.687999999998</v>
      </c>
      <c r="H142" s="307">
        <v>3.1799999999999995E-2</v>
      </c>
      <c r="I142" s="364">
        <v>636809</v>
      </c>
      <c r="J142" s="308">
        <v>34.191300000000005</v>
      </c>
      <c r="K142" s="308"/>
      <c r="L142" s="364">
        <v>695.28499999999997</v>
      </c>
      <c r="M142" s="311">
        <v>3.74</v>
      </c>
      <c r="N142" s="364">
        <v>2.0191721970000001</v>
      </c>
      <c r="O142" s="364">
        <v>-10.74720903</v>
      </c>
    </row>
    <row r="143" spans="1:16" s="41" customFormat="1">
      <c r="B143" s="310" t="s">
        <v>377</v>
      </c>
      <c r="C143" s="305" t="s">
        <v>380</v>
      </c>
      <c r="D143" s="364">
        <v>3167.70508655</v>
      </c>
      <c r="E143" s="364">
        <v>12177.564968626</v>
      </c>
      <c r="F143" s="306">
        <v>77.03</v>
      </c>
      <c r="G143" s="364">
        <v>12600.813</v>
      </c>
      <c r="H143" s="307">
        <v>0.10319999999999999</v>
      </c>
      <c r="I143" s="364">
        <v>340205</v>
      </c>
      <c r="J143" s="308">
        <v>54.119199999999999</v>
      </c>
      <c r="K143" s="308"/>
      <c r="L143" s="364">
        <v>1833.3620000000001</v>
      </c>
      <c r="M143" s="311">
        <v>14.540000000000001</v>
      </c>
      <c r="N143" s="364">
        <v>7.0383214179999998</v>
      </c>
      <c r="O143" s="364">
        <v>-16.649254737</v>
      </c>
    </row>
    <row r="144" spans="1:16" s="41" customFormat="1">
      <c r="B144" s="310" t="s">
        <v>377</v>
      </c>
      <c r="C144" s="305" t="s">
        <v>381</v>
      </c>
      <c r="D144" s="364">
        <v>1468.4547899449999</v>
      </c>
      <c r="E144" s="364">
        <v>2830.2641722230001</v>
      </c>
      <c r="F144" s="306">
        <v>77.02</v>
      </c>
      <c r="G144" s="364">
        <v>3944.4780000000001</v>
      </c>
      <c r="H144" s="307">
        <v>0.17169999999999999</v>
      </c>
      <c r="I144" s="364">
        <v>81649</v>
      </c>
      <c r="J144" s="308">
        <v>49.700499999999998</v>
      </c>
      <c r="K144" s="308"/>
      <c r="L144" s="364">
        <v>777.82799999999997</v>
      </c>
      <c r="M144" s="311">
        <v>19.71</v>
      </c>
      <c r="N144" s="364">
        <v>3.4999958329999998</v>
      </c>
      <c r="O144" s="364">
        <v>-9.5115088120000006</v>
      </c>
    </row>
    <row r="145" spans="1:16" s="41" customFormat="1">
      <c r="B145" s="310" t="s">
        <v>377</v>
      </c>
      <c r="C145" s="305" t="s">
        <v>382</v>
      </c>
      <c r="D145" s="364">
        <v>3896.7866294700002</v>
      </c>
      <c r="E145" s="364">
        <v>248.71522296000001</v>
      </c>
      <c r="F145" s="306">
        <v>89.759999999999991</v>
      </c>
      <c r="G145" s="364">
        <v>4160.6530000000002</v>
      </c>
      <c r="H145" s="307">
        <v>0.33329999999999999</v>
      </c>
      <c r="I145" s="364">
        <v>37019</v>
      </c>
      <c r="J145" s="308">
        <v>52.506</v>
      </c>
      <c r="K145" s="308"/>
      <c r="L145" s="364">
        <v>1308.8399999999999</v>
      </c>
      <c r="M145" s="311">
        <v>31.45</v>
      </c>
      <c r="N145" s="364">
        <v>7.2842602970000003</v>
      </c>
      <c r="O145" s="364">
        <v>-18.26341133</v>
      </c>
    </row>
    <row r="146" spans="1:16" s="41" customFormat="1">
      <c r="B146" s="310" t="s">
        <v>377</v>
      </c>
      <c r="C146" s="305" t="s">
        <v>383</v>
      </c>
      <c r="D146" s="364">
        <v>5854.4071737860004</v>
      </c>
      <c r="E146" s="364">
        <v>5480.1130239490003</v>
      </c>
      <c r="F146" s="306">
        <v>74.89</v>
      </c>
      <c r="G146" s="364">
        <v>10135.287</v>
      </c>
      <c r="H146" s="307">
        <v>0.67459999999999998</v>
      </c>
      <c r="I146" s="364">
        <v>255457</v>
      </c>
      <c r="J146" s="308">
        <v>42.822200000000002</v>
      </c>
      <c r="K146" s="308"/>
      <c r="L146" s="364">
        <v>3849.1439999999998</v>
      </c>
      <c r="M146" s="311">
        <v>37.97</v>
      </c>
      <c r="N146" s="364">
        <v>28.859394471000002</v>
      </c>
      <c r="O146" s="364">
        <v>-35.727008507999997</v>
      </c>
    </row>
    <row r="147" spans="1:16" s="41" customFormat="1">
      <c r="B147" s="310" t="s">
        <v>377</v>
      </c>
      <c r="C147" s="305" t="s">
        <v>384</v>
      </c>
      <c r="D147" s="364">
        <v>4505.8057561830001</v>
      </c>
      <c r="E147" s="364">
        <v>1262.4272101879999</v>
      </c>
      <c r="F147" s="306">
        <v>59.9</v>
      </c>
      <c r="G147" s="364">
        <v>5315.5569999999998</v>
      </c>
      <c r="H147" s="307">
        <v>1.2753999999999999</v>
      </c>
      <c r="I147" s="364">
        <v>273643</v>
      </c>
      <c r="J147" s="308">
        <v>50.923499999999997</v>
      </c>
      <c r="K147" s="308"/>
      <c r="L147" s="364">
        <v>3184.3440000000001</v>
      </c>
      <c r="M147" s="311">
        <v>59.9</v>
      </c>
      <c r="N147" s="364">
        <v>34.376465971000002</v>
      </c>
      <c r="O147" s="364">
        <v>-54.493985371999997</v>
      </c>
    </row>
    <row r="148" spans="1:16" s="41" customFormat="1">
      <c r="B148" s="310" t="s">
        <v>377</v>
      </c>
      <c r="C148" s="305" t="s">
        <v>385</v>
      </c>
      <c r="D148" s="364">
        <v>4384.2064566030003</v>
      </c>
      <c r="E148" s="364">
        <v>910.30132562599999</v>
      </c>
      <c r="F148" s="306">
        <v>50.839999999999996</v>
      </c>
      <c r="G148" s="364">
        <v>4900.5240000000003</v>
      </c>
      <c r="H148" s="307">
        <v>1.2141000000000002</v>
      </c>
      <c r="I148" s="364">
        <v>219506</v>
      </c>
      <c r="J148" s="308">
        <v>50.768700000000003</v>
      </c>
      <c r="K148" s="308"/>
      <c r="L148" s="364">
        <v>2885.3</v>
      </c>
      <c r="M148" s="311">
        <v>58.87</v>
      </c>
      <c r="N148" s="364">
        <v>29.997836389</v>
      </c>
      <c r="O148" s="364">
        <v>-49.391939456000003</v>
      </c>
    </row>
    <row r="149" spans="1:16" s="41" customFormat="1">
      <c r="B149" s="310" t="s">
        <v>377</v>
      </c>
      <c r="C149" s="305" t="s">
        <v>386</v>
      </c>
      <c r="D149" s="364">
        <v>121.59929957999999</v>
      </c>
      <c r="E149" s="364">
        <v>352.12588456200001</v>
      </c>
      <c r="F149" s="306">
        <v>83.33</v>
      </c>
      <c r="G149" s="364">
        <v>415.03399999999999</v>
      </c>
      <c r="H149" s="307">
        <v>2</v>
      </c>
      <c r="I149" s="364">
        <v>54137</v>
      </c>
      <c r="J149" s="308">
        <v>52.7502</v>
      </c>
      <c r="K149" s="308"/>
      <c r="L149" s="364">
        <v>299.04399999999998</v>
      </c>
      <c r="M149" s="311">
        <v>72.05</v>
      </c>
      <c r="N149" s="364">
        <v>4.3786295820000003</v>
      </c>
      <c r="O149" s="364">
        <v>-5.1020459159999998</v>
      </c>
    </row>
    <row r="150" spans="1:16" s="41" customFormat="1">
      <c r="B150" s="310" t="s">
        <v>377</v>
      </c>
      <c r="C150" s="305" t="s">
        <v>387</v>
      </c>
      <c r="D150" s="364">
        <v>4849.4132123270001</v>
      </c>
      <c r="E150" s="364">
        <v>1314.8404021040001</v>
      </c>
      <c r="F150" s="306">
        <v>79.83</v>
      </c>
      <c r="G150" s="364">
        <v>5974.0690000000004</v>
      </c>
      <c r="H150" s="307">
        <v>3.8636999999999997</v>
      </c>
      <c r="I150" s="364">
        <v>89073</v>
      </c>
      <c r="J150" s="308">
        <v>52.739899999999992</v>
      </c>
      <c r="K150" s="308"/>
      <c r="L150" s="364">
        <v>4721.7879999999996</v>
      </c>
      <c r="M150" s="311">
        <v>79.03</v>
      </c>
      <c r="N150" s="364">
        <v>119.68507040900001</v>
      </c>
      <c r="O150" s="364">
        <v>-200.082793439</v>
      </c>
    </row>
    <row r="151" spans="1:16" s="41" customFormat="1">
      <c r="B151" s="310" t="s">
        <v>377</v>
      </c>
      <c r="C151" s="305" t="s">
        <v>388</v>
      </c>
      <c r="D151" s="364">
        <v>3623.544142746</v>
      </c>
      <c r="E151" s="364">
        <v>684.13476199599995</v>
      </c>
      <c r="F151" s="306">
        <v>78.12</v>
      </c>
      <c r="G151" s="364">
        <v>4218.0510000000004</v>
      </c>
      <c r="H151" s="307">
        <v>2.6734999999999998</v>
      </c>
      <c r="I151" s="364">
        <v>50373</v>
      </c>
      <c r="J151" s="308">
        <v>54.357599999999998</v>
      </c>
      <c r="K151" s="308"/>
      <c r="L151" s="364">
        <v>3320.221</v>
      </c>
      <c r="M151" s="311">
        <v>78.710000000000008</v>
      </c>
      <c r="N151" s="364">
        <v>61.213739881000002</v>
      </c>
      <c r="O151" s="364">
        <v>-89.324159448000003</v>
      </c>
    </row>
    <row r="152" spans="1:16" s="41" customFormat="1">
      <c r="B152" s="310" t="s">
        <v>377</v>
      </c>
      <c r="C152" s="305" t="s">
        <v>389</v>
      </c>
      <c r="D152" s="364">
        <v>1225.8690695810001</v>
      </c>
      <c r="E152" s="364">
        <v>630.70564010800001</v>
      </c>
      <c r="F152" s="306">
        <v>81.679999999999993</v>
      </c>
      <c r="G152" s="364">
        <v>1756.018</v>
      </c>
      <c r="H152" s="307">
        <v>6.722599999999999</v>
      </c>
      <c r="I152" s="364">
        <v>38700</v>
      </c>
      <c r="J152" s="308">
        <v>48.854100000000003</v>
      </c>
      <c r="K152" s="308"/>
      <c r="L152" s="364">
        <v>1401.566</v>
      </c>
      <c r="M152" s="311">
        <v>79.81</v>
      </c>
      <c r="N152" s="364">
        <v>58.471330528000003</v>
      </c>
      <c r="O152" s="364">
        <v>-110.758633991</v>
      </c>
    </row>
    <row r="153" spans="1:16" s="41" customFormat="1">
      <c r="B153" s="310" t="s">
        <v>377</v>
      </c>
      <c r="C153" s="305" t="s">
        <v>390</v>
      </c>
      <c r="D153" s="364">
        <v>660.35605589600004</v>
      </c>
      <c r="E153" s="364">
        <v>89.098861088000007</v>
      </c>
      <c r="F153" s="306">
        <v>80</v>
      </c>
      <c r="G153" s="364">
        <v>738.13300000000004</v>
      </c>
      <c r="H153" s="307">
        <v>23.657399999999999</v>
      </c>
      <c r="I153" s="364">
        <v>63919</v>
      </c>
      <c r="J153" s="308">
        <v>51.209700000000005</v>
      </c>
      <c r="K153" s="308"/>
      <c r="L153" s="364">
        <v>890.07600000000002</v>
      </c>
      <c r="M153" s="311">
        <v>120.58</v>
      </c>
      <c r="N153" s="364">
        <v>85.647641249000003</v>
      </c>
      <c r="O153" s="364">
        <v>-135.56084546</v>
      </c>
    </row>
    <row r="154" spans="1:16" s="41" customFormat="1">
      <c r="B154" s="310" t="s">
        <v>377</v>
      </c>
      <c r="C154" s="305" t="s">
        <v>391</v>
      </c>
      <c r="D154" s="364">
        <v>337.35445941500001</v>
      </c>
      <c r="E154" s="364">
        <v>72.228141614999998</v>
      </c>
      <c r="F154" s="306">
        <v>78.42</v>
      </c>
      <c r="G154" s="364">
        <v>396.77699999999999</v>
      </c>
      <c r="H154" s="307">
        <v>15.661800000000001</v>
      </c>
      <c r="I154" s="364">
        <v>8489</v>
      </c>
      <c r="J154" s="308">
        <v>53.448399999999992</v>
      </c>
      <c r="K154" s="308"/>
      <c r="L154" s="364">
        <v>444.923</v>
      </c>
      <c r="M154" s="311">
        <v>112.13</v>
      </c>
      <c r="N154" s="364">
        <v>32.477766565000003</v>
      </c>
      <c r="O154" s="364">
        <v>-50.685765584000002</v>
      </c>
    </row>
    <row r="155" spans="1:16" s="41" customFormat="1">
      <c r="B155" s="310" t="s">
        <v>377</v>
      </c>
      <c r="C155" s="305" t="s">
        <v>392</v>
      </c>
      <c r="D155" s="364">
        <v>184.16016720900001</v>
      </c>
      <c r="E155" s="364">
        <v>4.4247475590000001</v>
      </c>
      <c r="F155" s="306">
        <v>89.55</v>
      </c>
      <c r="G155" s="364">
        <v>188.12200000000001</v>
      </c>
      <c r="H155" s="307">
        <v>27.171099999999999</v>
      </c>
      <c r="I155" s="364">
        <v>3461</v>
      </c>
      <c r="J155" s="308">
        <v>52.388999999999996</v>
      </c>
      <c r="K155" s="308"/>
      <c r="L155" s="364">
        <v>259.79399999999998</v>
      </c>
      <c r="M155" s="311">
        <v>138.09</v>
      </c>
      <c r="N155" s="364">
        <v>26.929990268000001</v>
      </c>
      <c r="O155" s="364">
        <v>-57.334045000000003</v>
      </c>
    </row>
    <row r="156" spans="1:16" s="41" customFormat="1">
      <c r="B156" s="310" t="s">
        <v>377</v>
      </c>
      <c r="C156" s="305" t="s">
        <v>393</v>
      </c>
      <c r="D156" s="364">
        <v>138.841429272</v>
      </c>
      <c r="E156" s="364">
        <v>12.445971913999999</v>
      </c>
      <c r="F156" s="306">
        <v>85.8</v>
      </c>
      <c r="G156" s="364">
        <v>153.233</v>
      </c>
      <c r="H156" s="307">
        <v>40.0473</v>
      </c>
      <c r="I156" s="364">
        <v>51969</v>
      </c>
      <c r="J156" s="308">
        <v>43.965299999999999</v>
      </c>
      <c r="K156" s="308"/>
      <c r="L156" s="364">
        <v>185.358</v>
      </c>
      <c r="M156" s="311">
        <v>120.96000000000001</v>
      </c>
      <c r="N156" s="364">
        <v>26.239884415999999</v>
      </c>
      <c r="O156" s="364">
        <v>-27.541034876000001</v>
      </c>
    </row>
    <row r="157" spans="1:16" s="41" customFormat="1">
      <c r="B157" s="304" t="s">
        <v>377</v>
      </c>
      <c r="C157" s="305" t="s">
        <v>394</v>
      </c>
      <c r="D157" s="364">
        <v>894.33377972200003</v>
      </c>
      <c r="E157" s="364">
        <v>7.0535768689999996</v>
      </c>
      <c r="F157" s="306">
        <v>90.05</v>
      </c>
      <c r="G157" s="364">
        <v>902.11599999999999</v>
      </c>
      <c r="H157" s="307">
        <v>100</v>
      </c>
      <c r="I157" s="364">
        <v>17600</v>
      </c>
      <c r="J157" s="308">
        <v>52.403700000000001</v>
      </c>
      <c r="K157" s="308"/>
      <c r="L157" s="364">
        <v>481.58</v>
      </c>
      <c r="M157" s="311">
        <v>53.38</v>
      </c>
      <c r="N157" s="364">
        <v>434.28382692999998</v>
      </c>
      <c r="O157" s="364">
        <v>-523.02117783999995</v>
      </c>
    </row>
    <row r="158" spans="1:16" s="41" customFormat="1" ht="12.75" customHeight="1">
      <c r="B158" s="508"/>
      <c r="C158" s="509" t="s">
        <v>395</v>
      </c>
      <c r="D158" s="365">
        <v>29185.023456988001</v>
      </c>
      <c r="E158" s="365">
        <v>40372.032597717996</v>
      </c>
      <c r="F158" s="342">
        <v>79.959999999999994</v>
      </c>
      <c r="G158" s="365">
        <v>62346.794999999998</v>
      </c>
      <c r="H158" s="343">
        <v>2.3790999999999998</v>
      </c>
      <c r="I158" s="365">
        <v>1795374</v>
      </c>
      <c r="J158" s="317">
        <v>45.494299999999996</v>
      </c>
      <c r="K158" s="317"/>
      <c r="L158" s="365">
        <v>17742.245999999999</v>
      </c>
      <c r="M158" s="345">
        <v>28.449999999999996</v>
      </c>
      <c r="N158" s="365">
        <v>722.69414877500003</v>
      </c>
      <c r="O158" s="365">
        <v>-1004.057194528</v>
      </c>
    </row>
    <row r="159" spans="1:16">
      <c r="D159" s="9"/>
      <c r="E159" s="9"/>
      <c r="F159" s="9"/>
      <c r="G159" s="9"/>
      <c r="H159" s="9"/>
      <c r="I159" s="9"/>
      <c r="J159" s="9"/>
      <c r="K159" s="9"/>
      <c r="L159" s="9"/>
      <c r="M159" s="9"/>
      <c r="N159" s="9"/>
      <c r="O159" s="9"/>
    </row>
    <row r="160" spans="1:16" s="232" customFormat="1" ht="84" customHeight="1">
      <c r="A160" s="185"/>
      <c r="B160" s="504" t="s">
        <v>362</v>
      </c>
      <c r="C160" s="505" t="s">
        <v>363</v>
      </c>
      <c r="D160" s="505" t="s">
        <v>364</v>
      </c>
      <c r="E160" s="505" t="s">
        <v>365</v>
      </c>
      <c r="F160" s="505" t="s">
        <v>366</v>
      </c>
      <c r="G160" s="505" t="s">
        <v>367</v>
      </c>
      <c r="H160" s="505" t="s">
        <v>368</v>
      </c>
      <c r="I160" s="505" t="s">
        <v>369</v>
      </c>
      <c r="J160" s="505" t="s">
        <v>370</v>
      </c>
      <c r="K160" s="505" t="s">
        <v>371</v>
      </c>
      <c r="L160" s="505" t="s">
        <v>372</v>
      </c>
      <c r="M160" s="505" t="s">
        <v>373</v>
      </c>
      <c r="N160" s="505" t="s">
        <v>374</v>
      </c>
      <c r="O160" s="505" t="s">
        <v>375</v>
      </c>
      <c r="P160" s="41"/>
    </row>
    <row r="161" spans="1:16" s="13" customFormat="1">
      <c r="A161" s="9"/>
      <c r="B161" s="276" t="s">
        <v>192</v>
      </c>
      <c r="C161" s="341" t="s">
        <v>113</v>
      </c>
      <c r="D161" s="341" t="s">
        <v>114</v>
      </c>
      <c r="E161" s="341" t="s">
        <v>115</v>
      </c>
      <c r="F161" s="341" t="s">
        <v>116</v>
      </c>
      <c r="G161" s="341" t="s">
        <v>117</v>
      </c>
      <c r="H161" s="341" t="s">
        <v>183</v>
      </c>
      <c r="I161" s="341" t="s">
        <v>184</v>
      </c>
      <c r="J161" s="341" t="s">
        <v>185</v>
      </c>
      <c r="K161" s="341" t="s">
        <v>186</v>
      </c>
      <c r="L161" s="341" t="s">
        <v>354</v>
      </c>
      <c r="M161" s="341" t="s">
        <v>187</v>
      </c>
      <c r="N161" s="341" t="s">
        <v>188</v>
      </c>
      <c r="O161" s="341" t="s">
        <v>189</v>
      </c>
      <c r="P161" s="41"/>
    </row>
    <row r="162" spans="1:16" s="41" customFormat="1" ht="19.5" customHeight="1">
      <c r="B162" s="303" t="s">
        <v>401</v>
      </c>
      <c r="C162" s="304" t="s">
        <v>377</v>
      </c>
      <c r="D162" s="305"/>
      <c r="E162" s="305"/>
      <c r="F162" s="305"/>
      <c r="G162" s="305"/>
      <c r="H162" s="305"/>
      <c r="I162" s="305"/>
      <c r="J162" s="305"/>
      <c r="K162" s="305"/>
      <c r="L162" s="305"/>
      <c r="M162" s="305"/>
      <c r="N162" s="305"/>
      <c r="O162" s="305"/>
    </row>
    <row r="163" spans="1:16" s="41" customFormat="1">
      <c r="B163" s="507" t="s">
        <v>377</v>
      </c>
      <c r="C163" s="305" t="s">
        <v>378</v>
      </c>
      <c r="D163" s="364">
        <v>405.57883864600001</v>
      </c>
      <c r="E163" s="364">
        <v>108.079192574</v>
      </c>
      <c r="F163" s="306">
        <v>93.43</v>
      </c>
      <c r="G163" s="364">
        <v>692.39200000000005</v>
      </c>
      <c r="H163" s="307">
        <v>5.6400000000000006E-2</v>
      </c>
      <c r="I163" s="364">
        <v>8668</v>
      </c>
      <c r="J163" s="308">
        <v>93.896799999999999</v>
      </c>
      <c r="K163" s="308"/>
      <c r="L163" s="364">
        <v>110.187</v>
      </c>
      <c r="M163" s="311">
        <v>15.909999999999998</v>
      </c>
      <c r="N163" s="364">
        <v>0.371643524</v>
      </c>
      <c r="O163" s="364">
        <v>-7.4523121449999996</v>
      </c>
    </row>
    <row r="164" spans="1:16" s="41" customFormat="1">
      <c r="B164" s="310" t="s">
        <v>377</v>
      </c>
      <c r="C164" s="305" t="s">
        <v>379</v>
      </c>
      <c r="D164" s="364">
        <v>400.13885330599999</v>
      </c>
      <c r="E164" s="364">
        <v>108.079192574</v>
      </c>
      <c r="F164" s="306">
        <v>93.43</v>
      </c>
      <c r="G164" s="364">
        <v>686.952</v>
      </c>
      <c r="H164" s="307">
        <v>5.5800000000000002E-2</v>
      </c>
      <c r="I164" s="364">
        <v>8629</v>
      </c>
      <c r="J164" s="308">
        <v>94.269199999999998</v>
      </c>
      <c r="K164" s="308"/>
      <c r="L164" s="364">
        <v>109.578</v>
      </c>
      <c r="M164" s="311">
        <v>15.950000000000001</v>
      </c>
      <c r="N164" s="364">
        <v>0.36839022999999999</v>
      </c>
      <c r="O164" s="364">
        <v>-7.450826245</v>
      </c>
    </row>
    <row r="165" spans="1:16" s="41" customFormat="1">
      <c r="B165" s="310" t="s">
        <v>377</v>
      </c>
      <c r="C165" s="305" t="s">
        <v>380</v>
      </c>
      <c r="D165" s="364">
        <v>5.4399853399999998</v>
      </c>
      <c r="E165" s="364"/>
      <c r="F165" s="306"/>
      <c r="G165" s="364">
        <v>5.44</v>
      </c>
      <c r="H165" s="307">
        <v>0.1275</v>
      </c>
      <c r="I165" s="364">
        <v>39</v>
      </c>
      <c r="J165" s="308">
        <v>46.875099999999996</v>
      </c>
      <c r="K165" s="308"/>
      <c r="L165" s="364">
        <v>0.60899999999999999</v>
      </c>
      <c r="M165" s="311">
        <v>11.200000000000001</v>
      </c>
      <c r="N165" s="364">
        <v>3.2532939999999999E-3</v>
      </c>
      <c r="O165" s="364">
        <v>-1.4859000000000001E-3</v>
      </c>
    </row>
    <row r="166" spans="1:16" s="41" customFormat="1">
      <c r="B166" s="310" t="s">
        <v>377</v>
      </c>
      <c r="C166" s="305" t="s">
        <v>381</v>
      </c>
      <c r="D166" s="364">
        <v>21.382248110999999</v>
      </c>
      <c r="E166" s="364">
        <v>33.047752889000002</v>
      </c>
      <c r="F166" s="306">
        <v>68.45</v>
      </c>
      <c r="G166" s="364">
        <v>58.783999999999999</v>
      </c>
      <c r="H166" s="307">
        <v>0.152</v>
      </c>
      <c r="I166" s="364">
        <v>588</v>
      </c>
      <c r="J166" s="308">
        <v>48.279600000000002</v>
      </c>
      <c r="K166" s="308"/>
      <c r="L166" s="364">
        <v>7.6820000000000004</v>
      </c>
      <c r="M166" s="311">
        <v>13.059999999999999</v>
      </c>
      <c r="N166" s="364">
        <v>4.3158821E-2</v>
      </c>
      <c r="O166" s="364">
        <v>-5.4847149999999997E-2</v>
      </c>
    </row>
    <row r="167" spans="1:16" s="41" customFormat="1">
      <c r="B167" s="310" t="s">
        <v>377</v>
      </c>
      <c r="C167" s="305" t="s">
        <v>382</v>
      </c>
      <c r="D167" s="364">
        <v>1032.2685756240001</v>
      </c>
      <c r="E167" s="364">
        <v>2895.5717249949998</v>
      </c>
      <c r="F167" s="306">
        <v>69.069999999999993</v>
      </c>
      <c r="G167" s="364">
        <v>3168.2379999999998</v>
      </c>
      <c r="H167" s="307">
        <v>0.31580000000000003</v>
      </c>
      <c r="I167" s="364">
        <v>16996</v>
      </c>
      <c r="J167" s="308">
        <v>52.983400000000003</v>
      </c>
      <c r="K167" s="308"/>
      <c r="L167" s="364">
        <v>841.43799999999999</v>
      </c>
      <c r="M167" s="311">
        <v>26.55</v>
      </c>
      <c r="N167" s="364">
        <v>5.4590310669999997</v>
      </c>
      <c r="O167" s="364">
        <v>-14.697154261</v>
      </c>
    </row>
    <row r="168" spans="1:16" s="41" customFormat="1">
      <c r="B168" s="310" t="s">
        <v>377</v>
      </c>
      <c r="C168" s="305" t="s">
        <v>383</v>
      </c>
      <c r="D168" s="364">
        <v>708.54143155099996</v>
      </c>
      <c r="E168" s="364">
        <v>172.73566093599999</v>
      </c>
      <c r="F168" s="306">
        <v>60.79</v>
      </c>
      <c r="G168" s="364">
        <v>1012.106</v>
      </c>
      <c r="H168" s="307">
        <v>0.58139999999999992</v>
      </c>
      <c r="I168" s="364">
        <v>21551</v>
      </c>
      <c r="J168" s="308">
        <v>66.963899999999995</v>
      </c>
      <c r="K168" s="308"/>
      <c r="L168" s="364">
        <v>551.35</v>
      </c>
      <c r="M168" s="311">
        <v>54.47</v>
      </c>
      <c r="N168" s="364">
        <v>4.0370088500000003</v>
      </c>
      <c r="O168" s="364">
        <v>-12.049545956999999</v>
      </c>
    </row>
    <row r="169" spans="1:16" s="41" customFormat="1">
      <c r="B169" s="310" t="s">
        <v>377</v>
      </c>
      <c r="C169" s="305" t="s">
        <v>384</v>
      </c>
      <c r="D169" s="364">
        <v>2552.6225680530001</v>
      </c>
      <c r="E169" s="364">
        <v>2114.138080234</v>
      </c>
      <c r="F169" s="306">
        <v>78.7</v>
      </c>
      <c r="G169" s="364">
        <v>4328.8459999999995</v>
      </c>
      <c r="H169" s="307">
        <v>1.4305000000000001</v>
      </c>
      <c r="I169" s="364">
        <v>504902</v>
      </c>
      <c r="J169" s="308">
        <v>50.547699999999992</v>
      </c>
      <c r="K169" s="308"/>
      <c r="L169" s="364">
        <v>2294.806</v>
      </c>
      <c r="M169" s="311">
        <v>53.010000000000005</v>
      </c>
      <c r="N169" s="364">
        <v>32.728079250999997</v>
      </c>
      <c r="O169" s="364">
        <v>-39.236763592000003</v>
      </c>
    </row>
    <row r="170" spans="1:16" s="41" customFormat="1">
      <c r="B170" s="310" t="s">
        <v>377</v>
      </c>
      <c r="C170" s="305" t="s">
        <v>385</v>
      </c>
      <c r="D170" s="364">
        <v>1705.167612898</v>
      </c>
      <c r="E170" s="364">
        <v>1794.7068567639999</v>
      </c>
      <c r="F170" s="306">
        <v>78.86</v>
      </c>
      <c r="G170" s="364">
        <v>3121.09</v>
      </c>
      <c r="H170" s="307">
        <v>1.1673</v>
      </c>
      <c r="I170" s="364">
        <v>490282</v>
      </c>
      <c r="J170" s="308">
        <v>45.076899999999995</v>
      </c>
      <c r="K170" s="308"/>
      <c r="L170" s="364">
        <v>1284.3599999999999</v>
      </c>
      <c r="M170" s="311">
        <v>41.15</v>
      </c>
      <c r="N170" s="364">
        <v>16.532240105</v>
      </c>
      <c r="O170" s="364">
        <v>-21.15497057</v>
      </c>
    </row>
    <row r="171" spans="1:16" s="41" customFormat="1">
      <c r="B171" s="310" t="s">
        <v>377</v>
      </c>
      <c r="C171" s="305" t="s">
        <v>386</v>
      </c>
      <c r="D171" s="364">
        <v>847.45495515499999</v>
      </c>
      <c r="E171" s="364">
        <v>319.43122347000002</v>
      </c>
      <c r="F171" s="306">
        <v>77.790000000000006</v>
      </c>
      <c r="G171" s="364">
        <v>1207.7560000000001</v>
      </c>
      <c r="H171" s="307">
        <v>2.1105999999999998</v>
      </c>
      <c r="I171" s="364">
        <v>14620</v>
      </c>
      <c r="J171" s="308">
        <v>64.685299999999998</v>
      </c>
      <c r="K171" s="308"/>
      <c r="L171" s="364">
        <v>1010.4450000000001</v>
      </c>
      <c r="M171" s="311">
        <v>83.66</v>
      </c>
      <c r="N171" s="364">
        <v>16.195839146000001</v>
      </c>
      <c r="O171" s="364">
        <v>-18.081793021999999</v>
      </c>
    </row>
    <row r="172" spans="1:16" s="41" customFormat="1">
      <c r="B172" s="310" t="s">
        <v>377</v>
      </c>
      <c r="C172" s="305" t="s">
        <v>387</v>
      </c>
      <c r="D172" s="364">
        <v>1445.999541166</v>
      </c>
      <c r="E172" s="364">
        <v>612.23008140699994</v>
      </c>
      <c r="F172" s="306">
        <v>79.06</v>
      </c>
      <c r="G172" s="364">
        <v>2038.741</v>
      </c>
      <c r="H172" s="307">
        <v>5.3157999999999994</v>
      </c>
      <c r="I172" s="364">
        <v>19900</v>
      </c>
      <c r="J172" s="308">
        <v>58.026400000000002</v>
      </c>
      <c r="K172" s="308"/>
      <c r="L172" s="364">
        <v>1764.8530000000001</v>
      </c>
      <c r="M172" s="311">
        <v>86.56</v>
      </c>
      <c r="N172" s="364">
        <v>69.651909992</v>
      </c>
      <c r="O172" s="364">
        <v>-56.053876242000001</v>
      </c>
    </row>
    <row r="173" spans="1:16" s="41" customFormat="1">
      <c r="B173" s="310" t="s">
        <v>377</v>
      </c>
      <c r="C173" s="305" t="s">
        <v>388</v>
      </c>
      <c r="D173" s="364">
        <v>1062.7220630930001</v>
      </c>
      <c r="E173" s="364">
        <v>385.00530131599999</v>
      </c>
      <c r="F173" s="306">
        <v>80.22</v>
      </c>
      <c r="G173" s="364">
        <v>1393.212</v>
      </c>
      <c r="H173" s="307">
        <v>4.1284000000000001</v>
      </c>
      <c r="I173" s="364">
        <v>8355</v>
      </c>
      <c r="J173" s="308">
        <v>50.1327</v>
      </c>
      <c r="K173" s="308"/>
      <c r="L173" s="364">
        <v>959.44299999999998</v>
      </c>
      <c r="M173" s="311">
        <v>68.86</v>
      </c>
      <c r="N173" s="364">
        <v>30.611286328999999</v>
      </c>
      <c r="O173" s="364">
        <v>-32.718929465999999</v>
      </c>
    </row>
    <row r="174" spans="1:16" s="41" customFormat="1">
      <c r="B174" s="310" t="s">
        <v>377</v>
      </c>
      <c r="C174" s="305" t="s">
        <v>389</v>
      </c>
      <c r="D174" s="364">
        <v>383.277478073</v>
      </c>
      <c r="E174" s="364">
        <v>227.22478009100001</v>
      </c>
      <c r="F174" s="306">
        <v>77.100000000000009</v>
      </c>
      <c r="G174" s="364">
        <v>645.529</v>
      </c>
      <c r="H174" s="307">
        <v>7.8785999999999996</v>
      </c>
      <c r="I174" s="364">
        <v>11545</v>
      </c>
      <c r="J174" s="308">
        <v>75.063100000000006</v>
      </c>
      <c r="K174" s="308"/>
      <c r="L174" s="364">
        <v>805.41</v>
      </c>
      <c r="M174" s="311">
        <v>124.76</v>
      </c>
      <c r="N174" s="364">
        <v>39.040623662999998</v>
      </c>
      <c r="O174" s="364">
        <v>-23.334946775999999</v>
      </c>
    </row>
    <row r="175" spans="1:16" s="41" customFormat="1">
      <c r="B175" s="310" t="s">
        <v>377</v>
      </c>
      <c r="C175" s="305" t="s">
        <v>390</v>
      </c>
      <c r="D175" s="364">
        <v>359.01098764800003</v>
      </c>
      <c r="E175" s="364">
        <v>99.687277682000001</v>
      </c>
      <c r="F175" s="306">
        <v>80.31</v>
      </c>
      <c r="G175" s="364">
        <v>459.99400000000003</v>
      </c>
      <c r="H175" s="307">
        <v>29.866399999999999</v>
      </c>
      <c r="I175" s="364">
        <v>9143</v>
      </c>
      <c r="J175" s="308">
        <v>57.501999999999995</v>
      </c>
      <c r="K175" s="308"/>
      <c r="L175" s="364">
        <v>577.298</v>
      </c>
      <c r="M175" s="311">
        <v>125.49999999999999</v>
      </c>
      <c r="N175" s="364">
        <v>82.328993381000004</v>
      </c>
      <c r="O175" s="364">
        <v>-21.373473069999999</v>
      </c>
    </row>
    <row r="176" spans="1:16" s="41" customFormat="1">
      <c r="B176" s="310" t="s">
        <v>377</v>
      </c>
      <c r="C176" s="305" t="s">
        <v>391</v>
      </c>
      <c r="D176" s="364">
        <v>167.14597300899999</v>
      </c>
      <c r="E176" s="364">
        <v>30.925235958999998</v>
      </c>
      <c r="F176" s="306">
        <v>82.16</v>
      </c>
      <c r="G176" s="364">
        <v>192.339</v>
      </c>
      <c r="H176" s="307">
        <v>13.466200000000001</v>
      </c>
      <c r="I176" s="364">
        <v>702</v>
      </c>
      <c r="J176" s="308">
        <v>46.039299999999997</v>
      </c>
      <c r="K176" s="308"/>
      <c r="L176" s="364">
        <v>143.19200000000001</v>
      </c>
      <c r="M176" s="311">
        <v>74.44</v>
      </c>
      <c r="N176" s="364">
        <v>12.101645365</v>
      </c>
      <c r="O176" s="364">
        <v>-5.5868045479999999</v>
      </c>
    </row>
    <row r="177" spans="1:16" s="41" customFormat="1">
      <c r="B177" s="310" t="s">
        <v>377</v>
      </c>
      <c r="C177" s="305" t="s">
        <v>392</v>
      </c>
      <c r="D177" s="364">
        <v>51.266435821000002</v>
      </c>
      <c r="E177" s="364">
        <v>4.6729876079999997</v>
      </c>
      <c r="F177" s="306">
        <v>76.599999999999994</v>
      </c>
      <c r="G177" s="364">
        <v>68.47</v>
      </c>
      <c r="H177" s="307">
        <v>22.349599999999999</v>
      </c>
      <c r="I177" s="364">
        <v>939</v>
      </c>
      <c r="J177" s="308">
        <v>60.167400000000001</v>
      </c>
      <c r="K177" s="308"/>
      <c r="L177" s="364">
        <v>95.555000000000007</v>
      </c>
      <c r="M177" s="311">
        <v>139.54999999999998</v>
      </c>
      <c r="N177" s="364">
        <v>8.9546825309999996</v>
      </c>
      <c r="O177" s="364">
        <v>-4.0481102040000003</v>
      </c>
    </row>
    <row r="178" spans="1:16" s="41" customFormat="1">
      <c r="B178" s="310" t="s">
        <v>377</v>
      </c>
      <c r="C178" s="305" t="s">
        <v>393</v>
      </c>
      <c r="D178" s="364">
        <v>140.59857881799999</v>
      </c>
      <c r="E178" s="364">
        <v>64.089054114999996</v>
      </c>
      <c r="F178" s="306">
        <v>79.679999999999993</v>
      </c>
      <c r="G178" s="364">
        <v>199.185</v>
      </c>
      <c r="H178" s="307">
        <v>48.286900000000003</v>
      </c>
      <c r="I178" s="364">
        <v>7502</v>
      </c>
      <c r="J178" s="308">
        <v>67.65440000000001</v>
      </c>
      <c r="K178" s="308"/>
      <c r="L178" s="364">
        <v>338.55099999999999</v>
      </c>
      <c r="M178" s="311">
        <v>169.96</v>
      </c>
      <c r="N178" s="364">
        <v>61.272665484999997</v>
      </c>
      <c r="O178" s="364">
        <v>-11.738558318000001</v>
      </c>
    </row>
    <row r="179" spans="1:16" s="41" customFormat="1">
      <c r="B179" s="304" t="s">
        <v>377</v>
      </c>
      <c r="C179" s="305" t="s">
        <v>394</v>
      </c>
      <c r="D179" s="364">
        <v>132.74024638099999</v>
      </c>
      <c r="E179" s="364">
        <v>3.12666143</v>
      </c>
      <c r="F179" s="306">
        <v>73.19</v>
      </c>
      <c r="G179" s="364">
        <v>135.47499999999999</v>
      </c>
      <c r="H179" s="307">
        <v>100</v>
      </c>
      <c r="I179" s="364">
        <v>913</v>
      </c>
      <c r="J179" s="308">
        <v>47.549300000000002</v>
      </c>
      <c r="K179" s="308"/>
      <c r="L179" s="364">
        <v>101.18899999999999</v>
      </c>
      <c r="M179" s="311">
        <v>74.69</v>
      </c>
      <c r="N179" s="364">
        <v>56.545007605999999</v>
      </c>
      <c r="O179" s="364">
        <v>-61.367119369000001</v>
      </c>
    </row>
    <row r="180" spans="1:16" s="41" customFormat="1" ht="12.75" customHeight="1">
      <c r="B180" s="508"/>
      <c r="C180" s="509" t="s">
        <v>395</v>
      </c>
      <c r="D180" s="365">
        <v>6658.1444371799998</v>
      </c>
      <c r="E180" s="365">
        <v>6038.6164321469996</v>
      </c>
      <c r="F180" s="342">
        <v>73.839999999999989</v>
      </c>
      <c r="G180" s="365">
        <v>11894.578</v>
      </c>
      <c r="H180" s="343">
        <v>3.8633000000000002</v>
      </c>
      <c r="I180" s="365">
        <v>582660</v>
      </c>
      <c r="J180" s="317">
        <v>56.622099999999996</v>
      </c>
      <c r="K180" s="317"/>
      <c r="L180" s="365">
        <v>6248.8029999999999</v>
      </c>
      <c r="M180" s="345">
        <v>52.53</v>
      </c>
      <c r="N180" s="365">
        <v>251.16483249199999</v>
      </c>
      <c r="O180" s="365">
        <v>-212.28509178600001</v>
      </c>
    </row>
    <row r="181" spans="1:16" s="41" customFormat="1" ht="12.75" customHeight="1">
      <c r="B181" s="508"/>
      <c r="C181" s="510" t="s">
        <v>402</v>
      </c>
      <c r="D181" s="365">
        <v>1571538.0424414789</v>
      </c>
      <c r="E181" s="365">
        <v>635952.81167137797</v>
      </c>
      <c r="F181" s="342">
        <v>56.85</v>
      </c>
      <c r="G181" s="365">
        <v>1913785.0490000001</v>
      </c>
      <c r="H181" s="343">
        <v>0.78920000000000001</v>
      </c>
      <c r="I181" s="365">
        <v>3352631</v>
      </c>
      <c r="J181" s="317">
        <v>20.5366</v>
      </c>
      <c r="K181" s="317">
        <v>1.19598</v>
      </c>
      <c r="L181" s="365">
        <v>335566.84600000002</v>
      </c>
      <c r="M181" s="345">
        <v>17.53</v>
      </c>
      <c r="N181" s="365">
        <v>5242.8499165869998</v>
      </c>
      <c r="O181" s="365">
        <v>-6052.6490602949998</v>
      </c>
    </row>
    <row r="182" spans="1:16">
      <c r="D182" s="9"/>
      <c r="E182" s="9"/>
      <c r="F182" s="9"/>
      <c r="G182" s="9"/>
      <c r="H182" s="9"/>
      <c r="I182" s="9"/>
      <c r="J182" s="9"/>
      <c r="K182" s="9"/>
      <c r="L182" s="9"/>
      <c r="M182" s="9"/>
      <c r="N182" s="9"/>
      <c r="O182" s="9"/>
    </row>
    <row r="183" spans="1:16" s="41" customFormat="1"/>
    <row r="184" spans="1:16" s="232" customFormat="1" ht="84" customHeight="1">
      <c r="A184" s="185"/>
      <c r="B184" s="504" t="s">
        <v>403</v>
      </c>
      <c r="C184" s="505" t="s">
        <v>363</v>
      </c>
      <c r="D184" s="505" t="s">
        <v>364</v>
      </c>
      <c r="E184" s="505" t="s">
        <v>365</v>
      </c>
      <c r="F184" s="505" t="s">
        <v>366</v>
      </c>
      <c r="G184" s="505" t="s">
        <v>367</v>
      </c>
      <c r="H184" s="505" t="s">
        <v>368</v>
      </c>
      <c r="I184" s="505" t="s">
        <v>369</v>
      </c>
      <c r="J184" s="505" t="s">
        <v>370</v>
      </c>
      <c r="K184" s="505" t="s">
        <v>371</v>
      </c>
      <c r="L184" s="505" t="s">
        <v>372</v>
      </c>
      <c r="M184" s="505" t="s">
        <v>373</v>
      </c>
      <c r="N184" s="505" t="s">
        <v>374</v>
      </c>
      <c r="O184" s="505" t="s">
        <v>375</v>
      </c>
      <c r="P184" s="41"/>
    </row>
    <row r="185" spans="1:16" s="13" customFormat="1">
      <c r="A185" s="9"/>
      <c r="B185" s="276" t="s">
        <v>192</v>
      </c>
      <c r="C185" s="341" t="s">
        <v>113</v>
      </c>
      <c r="D185" s="341" t="s">
        <v>114</v>
      </c>
      <c r="E185" s="341" t="s">
        <v>115</v>
      </c>
      <c r="F185" s="341" t="s">
        <v>116</v>
      </c>
      <c r="G185" s="341" t="s">
        <v>117</v>
      </c>
      <c r="H185" s="341" t="s">
        <v>183</v>
      </c>
      <c r="I185" s="341" t="s">
        <v>184</v>
      </c>
      <c r="J185" s="341" t="s">
        <v>185</v>
      </c>
      <c r="K185" s="341" t="s">
        <v>186</v>
      </c>
      <c r="L185" s="341" t="s">
        <v>354</v>
      </c>
      <c r="M185" s="341" t="s">
        <v>187</v>
      </c>
      <c r="N185" s="341" t="s">
        <v>188</v>
      </c>
      <c r="O185" s="341" t="s">
        <v>189</v>
      </c>
      <c r="P185" s="41"/>
    </row>
    <row r="186" spans="1:16" s="41" customFormat="1" ht="29.25" customHeight="1">
      <c r="B186" s="303" t="s">
        <v>404</v>
      </c>
      <c r="C186" s="304" t="s">
        <v>377</v>
      </c>
      <c r="D186" s="305"/>
      <c r="E186" s="305"/>
      <c r="F186" s="305"/>
      <c r="G186" s="305"/>
      <c r="H186" s="305"/>
      <c r="I186" s="305"/>
      <c r="J186" s="305"/>
      <c r="K186" s="305"/>
      <c r="L186" s="305"/>
      <c r="M186" s="305"/>
      <c r="N186" s="305"/>
      <c r="O186" s="305"/>
    </row>
    <row r="187" spans="1:16" s="41" customFormat="1">
      <c r="B187" s="507" t="s">
        <v>377</v>
      </c>
      <c r="C187" s="305" t="s">
        <v>378</v>
      </c>
      <c r="D187" s="364">
        <v>1016743.908568177</v>
      </c>
      <c r="E187" s="364">
        <v>21960.539436532999</v>
      </c>
      <c r="F187" s="306">
        <v>92.747961000000004</v>
      </c>
      <c r="G187" s="364">
        <v>1065946.625</v>
      </c>
      <c r="H187" s="307">
        <v>3.3999999999999998E-3</v>
      </c>
      <c r="I187" s="364">
        <v>1245</v>
      </c>
      <c r="J187" s="308">
        <v>44.895800000000001</v>
      </c>
      <c r="K187" s="308">
        <v>1.200529</v>
      </c>
      <c r="L187" s="364">
        <v>18340.014999999999</v>
      </c>
      <c r="M187" s="311">
        <v>1.72</v>
      </c>
      <c r="N187" s="364">
        <v>16.337449885000002</v>
      </c>
      <c r="O187" s="364">
        <v>-1.148365369</v>
      </c>
    </row>
    <row r="188" spans="1:16" s="41" customFormat="1">
      <c r="B188" s="310" t="s">
        <v>377</v>
      </c>
      <c r="C188" s="305" t="s">
        <v>379</v>
      </c>
      <c r="D188" s="364">
        <v>1016266.095713594</v>
      </c>
      <c r="E188" s="364">
        <v>21960.539436532999</v>
      </c>
      <c r="F188" s="306">
        <v>92.747961000000004</v>
      </c>
      <c r="G188" s="364">
        <v>1065468.8119999999</v>
      </c>
      <c r="H188" s="307">
        <v>3.3000000000000004E-3</v>
      </c>
      <c r="I188" s="364">
        <v>1238</v>
      </c>
      <c r="J188" s="308">
        <v>44.895699999999998</v>
      </c>
      <c r="K188" s="308">
        <v>1.199946</v>
      </c>
      <c r="L188" s="364">
        <v>18158.233</v>
      </c>
      <c r="M188" s="311">
        <v>1.7000000000000002</v>
      </c>
      <c r="N188" s="364">
        <v>16.037767998</v>
      </c>
      <c r="O188" s="364">
        <v>-1.073193023</v>
      </c>
    </row>
    <row r="189" spans="1:16" s="41" customFormat="1">
      <c r="B189" s="310" t="s">
        <v>377</v>
      </c>
      <c r="C189" s="305" t="s">
        <v>380</v>
      </c>
      <c r="D189" s="364">
        <v>477.81285458299999</v>
      </c>
      <c r="E189" s="364"/>
      <c r="F189" s="306"/>
      <c r="G189" s="364">
        <v>477.81299999999999</v>
      </c>
      <c r="H189" s="307">
        <v>0.13929999999999998</v>
      </c>
      <c r="I189" s="364">
        <v>7</v>
      </c>
      <c r="J189" s="308">
        <v>44.9938</v>
      </c>
      <c r="K189" s="308">
        <v>2.5</v>
      </c>
      <c r="L189" s="364">
        <v>181.78200000000001</v>
      </c>
      <c r="M189" s="311">
        <v>38.04</v>
      </c>
      <c r="N189" s="364">
        <v>0.29968188699999998</v>
      </c>
      <c r="O189" s="364">
        <v>-7.5172346000000001E-2</v>
      </c>
    </row>
    <row r="190" spans="1:16" s="41" customFormat="1">
      <c r="B190" s="310" t="s">
        <v>377</v>
      </c>
      <c r="C190" s="305" t="s">
        <v>381</v>
      </c>
      <c r="D190" s="364">
        <v>105.26853656500001</v>
      </c>
      <c r="E190" s="364">
        <v>17.267222646</v>
      </c>
      <c r="F190" s="306">
        <v>69.979070000000007</v>
      </c>
      <c r="G190" s="364">
        <v>118.203</v>
      </c>
      <c r="H190" s="307">
        <v>0.2127</v>
      </c>
      <c r="I190" s="364">
        <v>20</v>
      </c>
      <c r="J190" s="308">
        <v>42.551899999999996</v>
      </c>
      <c r="K190" s="308">
        <v>2.5</v>
      </c>
      <c r="L190" s="364">
        <v>53.454999999999998</v>
      </c>
      <c r="M190" s="311">
        <v>45.22</v>
      </c>
      <c r="N190" s="364">
        <v>0.106571755</v>
      </c>
      <c r="O190" s="364">
        <v>-4.1643260000000003E-3</v>
      </c>
    </row>
    <row r="191" spans="1:16" s="41" customFormat="1" ht="12.75" customHeight="1">
      <c r="B191" s="310" t="s">
        <v>377</v>
      </c>
      <c r="C191" s="305" t="s">
        <v>382</v>
      </c>
      <c r="D191" s="364">
        <v>134.25798939399999</v>
      </c>
      <c r="E191" s="364">
        <v>27.798399665000002</v>
      </c>
      <c r="F191" s="306">
        <v>69.250315999999998</v>
      </c>
      <c r="G191" s="364">
        <v>154.863</v>
      </c>
      <c r="H191" s="307">
        <v>0.35449999999999998</v>
      </c>
      <c r="I191" s="364">
        <v>20</v>
      </c>
      <c r="J191" s="308">
        <v>39.761899999999997</v>
      </c>
      <c r="K191" s="308">
        <v>2.5</v>
      </c>
      <c r="L191" s="364">
        <v>85.786000000000001</v>
      </c>
      <c r="M191" s="311">
        <v>55.389999999999993</v>
      </c>
      <c r="N191" s="364">
        <v>0.21835090400000001</v>
      </c>
      <c r="O191" s="364">
        <v>-4.9246769999999997E-3</v>
      </c>
    </row>
    <row r="192" spans="1:16" s="41" customFormat="1" ht="12.75" customHeight="1">
      <c r="B192" s="310" t="s">
        <v>377</v>
      </c>
      <c r="C192" s="305" t="s">
        <v>383</v>
      </c>
      <c r="D192" s="364">
        <v>5.8125989359999997</v>
      </c>
      <c r="E192" s="364">
        <v>8.3551409769999996</v>
      </c>
      <c r="F192" s="306">
        <v>70.072500000000005</v>
      </c>
      <c r="G192" s="364">
        <v>12.079000000000001</v>
      </c>
      <c r="H192" s="307">
        <v>0.54900000000000004</v>
      </c>
      <c r="I192" s="364">
        <v>14</v>
      </c>
      <c r="J192" s="308">
        <v>43.717700000000001</v>
      </c>
      <c r="K192" s="308">
        <v>2.5</v>
      </c>
      <c r="L192" s="364">
        <v>9.0289999999999999</v>
      </c>
      <c r="M192" s="311">
        <v>74.75</v>
      </c>
      <c r="N192" s="364">
        <v>2.8990748E-2</v>
      </c>
      <c r="O192" s="364">
        <v>-1.0572260000000001E-3</v>
      </c>
    </row>
    <row r="193" spans="1:16" s="41" customFormat="1">
      <c r="B193" s="310" t="s">
        <v>377</v>
      </c>
      <c r="C193" s="305" t="s">
        <v>384</v>
      </c>
      <c r="D193" s="364">
        <v>61.274534326000001</v>
      </c>
      <c r="E193" s="364">
        <v>0.65479868100000005</v>
      </c>
      <c r="F193" s="306">
        <v>70.072500000000005</v>
      </c>
      <c r="G193" s="364">
        <v>22.433</v>
      </c>
      <c r="H193" s="307">
        <v>1.3237999999999999</v>
      </c>
      <c r="I193" s="364">
        <v>12</v>
      </c>
      <c r="J193" s="308">
        <v>41.457799999999999</v>
      </c>
      <c r="K193" s="308">
        <v>2.5</v>
      </c>
      <c r="L193" s="364">
        <v>22.210999999999999</v>
      </c>
      <c r="M193" s="311">
        <v>99.009999999999991</v>
      </c>
      <c r="N193" s="364">
        <v>0.12308158299999999</v>
      </c>
      <c r="O193" s="364">
        <v>-4.997863E-3</v>
      </c>
    </row>
    <row r="194" spans="1:16" s="41" customFormat="1">
      <c r="B194" s="310" t="s">
        <v>377</v>
      </c>
      <c r="C194" s="305" t="s">
        <v>385</v>
      </c>
      <c r="D194" s="364">
        <v>61.133808316</v>
      </c>
      <c r="E194" s="364">
        <v>0.65479868100000005</v>
      </c>
      <c r="F194" s="306">
        <v>70.072500000000005</v>
      </c>
      <c r="G194" s="364">
        <v>22.292999999999999</v>
      </c>
      <c r="H194" s="307">
        <v>1.3189</v>
      </c>
      <c r="I194" s="364">
        <v>9</v>
      </c>
      <c r="J194" s="308">
        <v>41.466900000000003</v>
      </c>
      <c r="K194" s="308">
        <v>2.5</v>
      </c>
      <c r="L194" s="364">
        <v>22.056999999999999</v>
      </c>
      <c r="M194" s="311">
        <v>98.94</v>
      </c>
      <c r="N194" s="364">
        <v>0.12190319600000001</v>
      </c>
      <c r="O194" s="364">
        <v>-4.9829660000000001E-3</v>
      </c>
    </row>
    <row r="195" spans="1:16" s="41" customFormat="1">
      <c r="B195" s="310" t="s">
        <v>377</v>
      </c>
      <c r="C195" s="305" t="s">
        <v>386</v>
      </c>
      <c r="D195" s="364">
        <v>0.14072601000000001</v>
      </c>
      <c r="E195" s="364"/>
      <c r="F195" s="306"/>
      <c r="G195" s="364">
        <v>0.14099999999999999</v>
      </c>
      <c r="H195" s="307">
        <v>2.0928999999999998</v>
      </c>
      <c r="I195" s="364">
        <v>3</v>
      </c>
      <c r="J195" s="308">
        <v>40.009799999999998</v>
      </c>
      <c r="K195" s="308">
        <v>2.5</v>
      </c>
      <c r="L195" s="364">
        <v>0.154</v>
      </c>
      <c r="M195" s="311">
        <v>109.62</v>
      </c>
      <c r="N195" s="364">
        <v>1.1783869999999999E-3</v>
      </c>
      <c r="O195" s="364">
        <v>-1.4897E-5</v>
      </c>
    </row>
    <row r="196" spans="1:16" s="41" customFormat="1">
      <c r="B196" s="310" t="s">
        <v>377</v>
      </c>
      <c r="C196" s="305" t="s">
        <v>387</v>
      </c>
      <c r="D196" s="364">
        <v>36.318543124999998</v>
      </c>
      <c r="E196" s="364"/>
      <c r="F196" s="306"/>
      <c r="G196" s="364">
        <v>0.16</v>
      </c>
      <c r="H196" s="307">
        <v>5.2637</v>
      </c>
      <c r="I196" s="364">
        <v>10</v>
      </c>
      <c r="J196" s="308">
        <v>45</v>
      </c>
      <c r="K196" s="308">
        <v>2.5</v>
      </c>
      <c r="L196" s="364">
        <v>0.25700000000000001</v>
      </c>
      <c r="M196" s="311">
        <v>160.68</v>
      </c>
      <c r="N196" s="364">
        <v>3.7926399999999999E-3</v>
      </c>
      <c r="O196" s="364">
        <v>-3.8133791E-2</v>
      </c>
    </row>
    <row r="197" spans="1:16" s="41" customFormat="1">
      <c r="B197" s="310" t="s">
        <v>377</v>
      </c>
      <c r="C197" s="305" t="s">
        <v>388</v>
      </c>
      <c r="D197" s="364">
        <v>0.108236543</v>
      </c>
      <c r="E197" s="364"/>
      <c r="F197" s="306"/>
      <c r="G197" s="364">
        <v>0.108</v>
      </c>
      <c r="H197" s="307">
        <v>4</v>
      </c>
      <c r="I197" s="364">
        <v>3</v>
      </c>
      <c r="J197" s="308">
        <v>45</v>
      </c>
      <c r="K197" s="308">
        <v>2.5</v>
      </c>
      <c r="L197" s="364">
        <v>0.16</v>
      </c>
      <c r="M197" s="311">
        <v>147.95000000000002</v>
      </c>
      <c r="N197" s="364">
        <v>1.948258E-3</v>
      </c>
      <c r="O197" s="364">
        <v>-3.7466962999999999E-2</v>
      </c>
    </row>
    <row r="198" spans="1:16" s="41" customFormat="1">
      <c r="B198" s="310" t="s">
        <v>377</v>
      </c>
      <c r="C198" s="305" t="s">
        <v>389</v>
      </c>
      <c r="D198" s="364">
        <v>36.210306582000001</v>
      </c>
      <c r="E198" s="364"/>
      <c r="F198" s="306"/>
      <c r="G198" s="364">
        <v>5.1999999999999998E-2</v>
      </c>
      <c r="H198" s="307">
        <v>7.9004000000000003</v>
      </c>
      <c r="I198" s="364">
        <v>7</v>
      </c>
      <c r="J198" s="308">
        <v>45</v>
      </c>
      <c r="K198" s="308">
        <v>2.5</v>
      </c>
      <c r="L198" s="364">
        <v>9.7000000000000003E-2</v>
      </c>
      <c r="M198" s="311">
        <v>187.26</v>
      </c>
      <c r="N198" s="364">
        <v>1.8443820000000001E-3</v>
      </c>
      <c r="O198" s="364">
        <v>-6.6682799999999995E-4</v>
      </c>
    </row>
    <row r="199" spans="1:16" s="41" customFormat="1">
      <c r="B199" s="310" t="s">
        <v>377</v>
      </c>
      <c r="C199" s="305" t="s">
        <v>390</v>
      </c>
      <c r="D199" s="364">
        <v>5.2075257190000004</v>
      </c>
      <c r="E199" s="364"/>
      <c r="F199" s="306"/>
      <c r="G199" s="364">
        <v>5.2080000000000002</v>
      </c>
      <c r="H199" s="307">
        <v>11.028599999999999</v>
      </c>
      <c r="I199" s="364">
        <v>8</v>
      </c>
      <c r="J199" s="308">
        <v>45</v>
      </c>
      <c r="K199" s="308">
        <v>2.5</v>
      </c>
      <c r="L199" s="364">
        <v>11.042</v>
      </c>
      <c r="M199" s="311">
        <v>212.02999999999997</v>
      </c>
      <c r="N199" s="364">
        <v>0.258444599</v>
      </c>
      <c r="O199" s="364"/>
    </row>
    <row r="200" spans="1:16" s="41" customFormat="1">
      <c r="B200" s="310" t="s">
        <v>377</v>
      </c>
      <c r="C200" s="305" t="s">
        <v>391</v>
      </c>
      <c r="D200" s="364">
        <v>5.192590719</v>
      </c>
      <c r="E200" s="364"/>
      <c r="F200" s="306"/>
      <c r="G200" s="364">
        <v>5.1929999999999996</v>
      </c>
      <c r="H200" s="307">
        <v>11</v>
      </c>
      <c r="I200" s="364">
        <v>4</v>
      </c>
      <c r="J200" s="308">
        <v>45</v>
      </c>
      <c r="K200" s="308">
        <v>2.5</v>
      </c>
      <c r="L200" s="364">
        <v>11.004</v>
      </c>
      <c r="M200" s="311">
        <v>211.91</v>
      </c>
      <c r="N200" s="364">
        <v>0.25703324100000002</v>
      </c>
      <c r="O200" s="364"/>
    </row>
    <row r="201" spans="1:16" s="41" customFormat="1">
      <c r="B201" s="310" t="s">
        <v>377</v>
      </c>
      <c r="C201" s="309" t="s">
        <v>392</v>
      </c>
      <c r="D201" s="364">
        <v>1.4935E-2</v>
      </c>
      <c r="E201" s="364"/>
      <c r="F201" s="306"/>
      <c r="G201" s="364">
        <v>1.4999999999999999E-2</v>
      </c>
      <c r="H201" s="307">
        <v>21</v>
      </c>
      <c r="I201" s="364">
        <v>4</v>
      </c>
      <c r="J201" s="308">
        <v>45</v>
      </c>
      <c r="K201" s="308">
        <v>2.5</v>
      </c>
      <c r="L201" s="364">
        <v>3.7999999999999999E-2</v>
      </c>
      <c r="M201" s="311">
        <v>254.91000000000003</v>
      </c>
      <c r="N201" s="364">
        <v>1.4113579999999999E-3</v>
      </c>
      <c r="O201" s="364"/>
    </row>
    <row r="202" spans="1:16" s="41" customFormat="1">
      <c r="B202" s="310" t="s">
        <v>377</v>
      </c>
      <c r="C202" s="305" t="s">
        <v>393</v>
      </c>
      <c r="D202" s="364"/>
      <c r="E202" s="364"/>
      <c r="F202" s="306"/>
      <c r="G202" s="364"/>
      <c r="H202" s="307"/>
      <c r="I202" s="364"/>
      <c r="J202" s="308"/>
      <c r="K202" s="308"/>
      <c r="L202" s="364"/>
      <c r="M202" s="311"/>
      <c r="N202" s="364"/>
      <c r="O202" s="364"/>
    </row>
    <row r="203" spans="1:16" s="41" customFormat="1">
      <c r="B203" s="304" t="s">
        <v>377</v>
      </c>
      <c r="C203" s="305" t="s">
        <v>394</v>
      </c>
      <c r="D203" s="364"/>
      <c r="E203" s="364"/>
      <c r="F203" s="306"/>
      <c r="G203" s="364"/>
      <c r="H203" s="307"/>
      <c r="I203" s="364"/>
      <c r="J203" s="308"/>
      <c r="K203" s="308"/>
      <c r="L203" s="364"/>
      <c r="M203" s="311"/>
      <c r="N203" s="364"/>
      <c r="O203" s="364"/>
    </row>
    <row r="204" spans="1:16" s="41" customFormat="1" ht="12.75" customHeight="1">
      <c r="B204" s="508"/>
      <c r="C204" s="509" t="s">
        <v>395</v>
      </c>
      <c r="D204" s="365">
        <v>1017092.048296242</v>
      </c>
      <c r="E204" s="365">
        <v>22014.614998501998</v>
      </c>
      <c r="F204" s="342">
        <v>92.682560000000009</v>
      </c>
      <c r="G204" s="365">
        <v>1066259.571</v>
      </c>
      <c r="H204" s="343">
        <v>3.5999999999999999E-3</v>
      </c>
      <c r="I204" s="365">
        <v>1329</v>
      </c>
      <c r="J204" s="317">
        <v>44.8947</v>
      </c>
      <c r="K204" s="317">
        <v>1.2009099999999999</v>
      </c>
      <c r="L204" s="365">
        <v>18521.795999999998</v>
      </c>
      <c r="M204" s="345">
        <v>1.73</v>
      </c>
      <c r="N204" s="365">
        <v>17.076682114</v>
      </c>
      <c r="O204" s="365">
        <v>-1.201643252</v>
      </c>
    </row>
    <row r="205" spans="1:16">
      <c r="D205" s="9"/>
      <c r="E205" s="9"/>
      <c r="F205" s="9"/>
      <c r="G205" s="9"/>
      <c r="H205" s="9"/>
      <c r="I205" s="9"/>
      <c r="J205" s="9"/>
      <c r="K205" s="9"/>
      <c r="L205" s="9"/>
      <c r="M205" s="9"/>
      <c r="N205" s="9"/>
      <c r="O205" s="9"/>
    </row>
    <row r="206" spans="1:16" s="232" customFormat="1" ht="84" customHeight="1">
      <c r="A206" s="185"/>
      <c r="B206" s="504" t="s">
        <v>403</v>
      </c>
      <c r="C206" s="505" t="s">
        <v>363</v>
      </c>
      <c r="D206" s="505" t="s">
        <v>364</v>
      </c>
      <c r="E206" s="505" t="s">
        <v>365</v>
      </c>
      <c r="F206" s="505" t="s">
        <v>366</v>
      </c>
      <c r="G206" s="505" t="s">
        <v>367</v>
      </c>
      <c r="H206" s="505" t="s">
        <v>368</v>
      </c>
      <c r="I206" s="505" t="s">
        <v>369</v>
      </c>
      <c r="J206" s="277" t="s">
        <v>370</v>
      </c>
      <c r="K206" s="505" t="s">
        <v>371</v>
      </c>
      <c r="L206" s="505" t="s">
        <v>372</v>
      </c>
      <c r="M206" s="505" t="s">
        <v>373</v>
      </c>
      <c r="N206" s="505" t="s">
        <v>374</v>
      </c>
      <c r="O206" s="505" t="s">
        <v>375</v>
      </c>
      <c r="P206" s="41"/>
    </row>
    <row r="207" spans="1:16" s="13" customFormat="1">
      <c r="A207" s="9"/>
      <c r="B207" s="276" t="s">
        <v>192</v>
      </c>
      <c r="C207" s="341" t="s">
        <v>113</v>
      </c>
      <c r="D207" s="341" t="s">
        <v>114</v>
      </c>
      <c r="E207" s="341" t="s">
        <v>115</v>
      </c>
      <c r="F207" s="341" t="s">
        <v>116</v>
      </c>
      <c r="G207" s="341" t="s">
        <v>117</v>
      </c>
      <c r="H207" s="341" t="s">
        <v>183</v>
      </c>
      <c r="I207" s="341" t="s">
        <v>184</v>
      </c>
      <c r="J207" s="341" t="s">
        <v>185</v>
      </c>
      <c r="K207" s="341" t="s">
        <v>186</v>
      </c>
      <c r="L207" s="341" t="s">
        <v>354</v>
      </c>
      <c r="M207" s="341" t="s">
        <v>187</v>
      </c>
      <c r="N207" s="341" t="s">
        <v>188</v>
      </c>
      <c r="O207" s="341" t="s">
        <v>189</v>
      </c>
      <c r="P207" s="41"/>
    </row>
    <row r="208" spans="1:16" s="41" customFormat="1" ht="19.5" customHeight="1">
      <c r="B208" s="303" t="s">
        <v>396</v>
      </c>
      <c r="C208" s="304" t="s">
        <v>377</v>
      </c>
      <c r="D208" s="305"/>
      <c r="E208" s="305"/>
      <c r="F208" s="305"/>
      <c r="G208" s="305"/>
      <c r="H208" s="305"/>
      <c r="I208" s="305"/>
      <c r="J208" s="305"/>
      <c r="K208" s="305"/>
      <c r="L208" s="305"/>
      <c r="M208" s="305"/>
      <c r="N208" s="305"/>
      <c r="O208" s="305"/>
    </row>
    <row r="209" spans="2:15" s="41" customFormat="1">
      <c r="B209" s="507" t="s">
        <v>377</v>
      </c>
      <c r="C209" s="305" t="s">
        <v>378</v>
      </c>
      <c r="D209" s="364">
        <v>8608.3881182130008</v>
      </c>
      <c r="E209" s="364">
        <v>2363.2711516469999</v>
      </c>
      <c r="F209" s="306">
        <v>69.082142000000005</v>
      </c>
      <c r="G209" s="364">
        <v>10213.215</v>
      </c>
      <c r="H209" s="307">
        <v>4.5100000000000001E-2</v>
      </c>
      <c r="I209" s="364">
        <v>85</v>
      </c>
      <c r="J209" s="308">
        <v>43.551899999999996</v>
      </c>
      <c r="K209" s="308">
        <v>2.5</v>
      </c>
      <c r="L209" s="364">
        <v>1485.865</v>
      </c>
      <c r="M209" s="311">
        <v>14.540000000000001</v>
      </c>
      <c r="N209" s="364">
        <v>1.9938943689999999</v>
      </c>
      <c r="O209" s="364">
        <v>-4.0758857529999997</v>
      </c>
    </row>
    <row r="210" spans="2:15" s="41" customFormat="1">
      <c r="B210" s="310" t="s">
        <v>377</v>
      </c>
      <c r="C210" s="305" t="s">
        <v>379</v>
      </c>
      <c r="D210" s="364">
        <v>8047.2836226319996</v>
      </c>
      <c r="E210" s="364">
        <v>2316.8353904850001</v>
      </c>
      <c r="F210" s="306">
        <v>69.754838000000007</v>
      </c>
      <c r="G210" s="364">
        <v>9634.3809999999994</v>
      </c>
      <c r="H210" s="307">
        <v>4.02E-2</v>
      </c>
      <c r="I210" s="364">
        <v>42</v>
      </c>
      <c r="J210" s="308">
        <v>43.571199999999997</v>
      </c>
      <c r="K210" s="308">
        <v>2.5</v>
      </c>
      <c r="L210" s="364">
        <v>1315.8219999999999</v>
      </c>
      <c r="M210" s="311">
        <v>13.65</v>
      </c>
      <c r="N210" s="364">
        <v>1.67989213</v>
      </c>
      <c r="O210" s="364">
        <v>-3.7360232839999998</v>
      </c>
    </row>
    <row r="211" spans="2:15" s="41" customFormat="1">
      <c r="B211" s="310" t="s">
        <v>377</v>
      </c>
      <c r="C211" s="305" t="s">
        <v>380</v>
      </c>
      <c r="D211" s="364">
        <v>561.10449558100004</v>
      </c>
      <c r="E211" s="364">
        <v>46.435761161999999</v>
      </c>
      <c r="F211" s="306">
        <v>35.671574</v>
      </c>
      <c r="G211" s="364">
        <v>578.83399999999995</v>
      </c>
      <c r="H211" s="307">
        <v>0.12620000000000001</v>
      </c>
      <c r="I211" s="364">
        <v>43</v>
      </c>
      <c r="J211" s="308">
        <v>43.2301</v>
      </c>
      <c r="K211" s="308">
        <v>2.5</v>
      </c>
      <c r="L211" s="364">
        <v>170.04300000000001</v>
      </c>
      <c r="M211" s="311">
        <v>29.37</v>
      </c>
      <c r="N211" s="364">
        <v>0.31400223900000002</v>
      </c>
      <c r="O211" s="364">
        <v>-0.339862469</v>
      </c>
    </row>
    <row r="212" spans="2:15" s="41" customFormat="1">
      <c r="B212" s="310" t="s">
        <v>377</v>
      </c>
      <c r="C212" s="305" t="s">
        <v>381</v>
      </c>
      <c r="D212" s="364">
        <v>8956.3085253570007</v>
      </c>
      <c r="E212" s="364">
        <v>2346.4349258910001</v>
      </c>
      <c r="F212" s="306">
        <v>38.455788000000005</v>
      </c>
      <c r="G212" s="364">
        <v>9922.3080000000009</v>
      </c>
      <c r="H212" s="307">
        <v>0.19339999999999999</v>
      </c>
      <c r="I212" s="364">
        <v>652</v>
      </c>
      <c r="J212" s="308">
        <v>27.1404</v>
      </c>
      <c r="K212" s="308">
        <v>2.5</v>
      </c>
      <c r="L212" s="364">
        <v>1976.934</v>
      </c>
      <c r="M212" s="311">
        <v>19.919999999999998</v>
      </c>
      <c r="N212" s="364">
        <v>5.3331436190000003</v>
      </c>
      <c r="O212" s="364">
        <v>-8.8247877930000005</v>
      </c>
    </row>
    <row r="213" spans="2:15" s="41" customFormat="1">
      <c r="B213" s="310" t="s">
        <v>377</v>
      </c>
      <c r="C213" s="305" t="s">
        <v>382</v>
      </c>
      <c r="D213" s="364">
        <v>4322.185289903</v>
      </c>
      <c r="E213" s="364">
        <v>1946.9046897210001</v>
      </c>
      <c r="F213" s="306">
        <v>40.473875999999997</v>
      </c>
      <c r="G213" s="364">
        <v>5166.7039999999997</v>
      </c>
      <c r="H213" s="307">
        <v>0.34889999999999999</v>
      </c>
      <c r="I213" s="364">
        <v>804</v>
      </c>
      <c r="J213" s="308">
        <v>30.837299999999999</v>
      </c>
      <c r="K213" s="308">
        <v>2.5</v>
      </c>
      <c r="L213" s="364">
        <v>1467.5640000000001</v>
      </c>
      <c r="M213" s="311">
        <v>28.4</v>
      </c>
      <c r="N213" s="364">
        <v>5.5604256080000001</v>
      </c>
      <c r="O213" s="364">
        <v>-10.369981027</v>
      </c>
    </row>
    <row r="214" spans="2:15" s="41" customFormat="1">
      <c r="B214" s="310" t="s">
        <v>377</v>
      </c>
      <c r="C214" s="305" t="s">
        <v>383</v>
      </c>
      <c r="D214" s="364">
        <v>7774.2782525929997</v>
      </c>
      <c r="E214" s="364">
        <v>3534.6446024209999</v>
      </c>
      <c r="F214" s="306">
        <v>21.815905000000004</v>
      </c>
      <c r="G214" s="364">
        <v>8606.1579999999994</v>
      </c>
      <c r="H214" s="307">
        <v>0.61450000000000005</v>
      </c>
      <c r="I214" s="364">
        <v>896</v>
      </c>
      <c r="J214" s="308">
        <v>33.916800000000002</v>
      </c>
      <c r="K214" s="308">
        <v>2.5</v>
      </c>
      <c r="L214" s="364">
        <v>3501.0659999999998</v>
      </c>
      <c r="M214" s="311">
        <v>40.68</v>
      </c>
      <c r="N214" s="364">
        <v>17.916706477999998</v>
      </c>
      <c r="O214" s="364">
        <v>-28.557287649999999</v>
      </c>
    </row>
    <row r="215" spans="2:15" s="41" customFormat="1">
      <c r="B215" s="310" t="s">
        <v>377</v>
      </c>
      <c r="C215" s="305" t="s">
        <v>384</v>
      </c>
      <c r="D215" s="364">
        <v>22762.077908083</v>
      </c>
      <c r="E215" s="364">
        <v>5822.8594472960003</v>
      </c>
      <c r="F215" s="306">
        <v>56.581208000000004</v>
      </c>
      <c r="G215" s="364">
        <v>25842.706999999999</v>
      </c>
      <c r="H215" s="307">
        <v>1.3601000000000001</v>
      </c>
      <c r="I215" s="364">
        <v>2176</v>
      </c>
      <c r="J215" s="308">
        <v>39.142299999999999</v>
      </c>
      <c r="K215" s="308">
        <v>2.5</v>
      </c>
      <c r="L215" s="364">
        <v>16121.540999999999</v>
      </c>
      <c r="M215" s="311">
        <v>62.38</v>
      </c>
      <c r="N215" s="364">
        <v>137.83048808699999</v>
      </c>
      <c r="O215" s="364">
        <v>-69.924764396</v>
      </c>
    </row>
    <row r="216" spans="2:15" s="41" customFormat="1">
      <c r="B216" s="310" t="s">
        <v>377</v>
      </c>
      <c r="C216" s="305" t="s">
        <v>385</v>
      </c>
      <c r="D216" s="364">
        <v>19122.091102097002</v>
      </c>
      <c r="E216" s="364">
        <v>4707.6037320590003</v>
      </c>
      <c r="F216" s="306">
        <v>57.356677000000005</v>
      </c>
      <c r="G216" s="364">
        <v>21752.491999999998</v>
      </c>
      <c r="H216" s="307">
        <v>1.2165999999999999</v>
      </c>
      <c r="I216" s="364">
        <v>1615</v>
      </c>
      <c r="J216" s="308">
        <v>39.045499999999997</v>
      </c>
      <c r="K216" s="308">
        <v>2.5</v>
      </c>
      <c r="L216" s="364">
        <v>13183.758</v>
      </c>
      <c r="M216" s="311">
        <v>60.6</v>
      </c>
      <c r="N216" s="364">
        <v>103.41987485200001</v>
      </c>
      <c r="O216" s="364">
        <v>-50.233084081999998</v>
      </c>
    </row>
    <row r="217" spans="2:15" s="41" customFormat="1">
      <c r="B217" s="310" t="s">
        <v>377</v>
      </c>
      <c r="C217" s="305" t="s">
        <v>386</v>
      </c>
      <c r="D217" s="364">
        <v>3639.986805986</v>
      </c>
      <c r="E217" s="364">
        <v>1115.255715237</v>
      </c>
      <c r="F217" s="306">
        <v>53.339187000000003</v>
      </c>
      <c r="G217" s="364">
        <v>4090.2150000000001</v>
      </c>
      <c r="H217" s="307">
        <v>2.1234999999999999</v>
      </c>
      <c r="I217" s="364">
        <v>561</v>
      </c>
      <c r="J217" s="308">
        <v>39.657299999999999</v>
      </c>
      <c r="K217" s="308">
        <v>2.5</v>
      </c>
      <c r="L217" s="364">
        <v>2937.7829999999999</v>
      </c>
      <c r="M217" s="311">
        <v>71.819999999999993</v>
      </c>
      <c r="N217" s="364">
        <v>34.410613235</v>
      </c>
      <c r="O217" s="364">
        <v>-19.691680313999999</v>
      </c>
    </row>
    <row r="218" spans="2:15" s="41" customFormat="1">
      <c r="B218" s="310" t="s">
        <v>377</v>
      </c>
      <c r="C218" s="305" t="s">
        <v>387</v>
      </c>
      <c r="D218" s="364">
        <v>2030.173580745</v>
      </c>
      <c r="E218" s="364">
        <v>1008.34087987</v>
      </c>
      <c r="F218" s="306">
        <v>49.078779000000004</v>
      </c>
      <c r="G218" s="364">
        <v>2464.5610000000001</v>
      </c>
      <c r="H218" s="307">
        <v>4.82</v>
      </c>
      <c r="I218" s="364">
        <v>453</v>
      </c>
      <c r="J218" s="308">
        <v>38.195099999999996</v>
      </c>
      <c r="K218" s="308">
        <v>2.5</v>
      </c>
      <c r="L218" s="364">
        <v>2166.692</v>
      </c>
      <c r="M218" s="311">
        <v>87.91</v>
      </c>
      <c r="N218" s="364">
        <v>45.594544243000001</v>
      </c>
      <c r="O218" s="364">
        <v>-41.160838024999997</v>
      </c>
    </row>
    <row r="219" spans="2:15" s="41" customFormat="1">
      <c r="B219" s="310" t="s">
        <v>377</v>
      </c>
      <c r="C219" s="305" t="s">
        <v>388</v>
      </c>
      <c r="D219" s="364">
        <v>1358.3477836239999</v>
      </c>
      <c r="E219" s="364">
        <v>860.65159622600004</v>
      </c>
      <c r="F219" s="306">
        <v>49.77950400000001</v>
      </c>
      <c r="G219" s="364">
        <v>1734.3309999999999</v>
      </c>
      <c r="H219" s="307">
        <v>3.8134000000000001</v>
      </c>
      <c r="I219" s="364">
        <v>368</v>
      </c>
      <c r="J219" s="308">
        <v>38.473500000000001</v>
      </c>
      <c r="K219" s="308">
        <v>2.5</v>
      </c>
      <c r="L219" s="364">
        <v>1486.144</v>
      </c>
      <c r="M219" s="311">
        <v>85.68</v>
      </c>
      <c r="N219" s="364">
        <v>25.720466672000001</v>
      </c>
      <c r="O219" s="364">
        <v>-18.168610362999999</v>
      </c>
    </row>
    <row r="220" spans="2:15" s="41" customFormat="1">
      <c r="B220" s="310" t="s">
        <v>377</v>
      </c>
      <c r="C220" s="305" t="s">
        <v>389</v>
      </c>
      <c r="D220" s="364">
        <v>671.82579712100005</v>
      </c>
      <c r="E220" s="364">
        <v>147.689283644</v>
      </c>
      <c r="F220" s="306">
        <v>45.023917000000004</v>
      </c>
      <c r="G220" s="364">
        <v>730.22900000000004</v>
      </c>
      <c r="H220" s="307">
        <v>7.2109000000000005</v>
      </c>
      <c r="I220" s="364">
        <v>85</v>
      </c>
      <c r="J220" s="308">
        <v>37.533999999999999</v>
      </c>
      <c r="K220" s="308">
        <v>2.5</v>
      </c>
      <c r="L220" s="364">
        <v>680.54700000000003</v>
      </c>
      <c r="M220" s="311">
        <v>93.19</v>
      </c>
      <c r="N220" s="364">
        <v>19.874077571000001</v>
      </c>
      <c r="O220" s="364">
        <v>-22.992227662000001</v>
      </c>
    </row>
    <row r="221" spans="2:15" s="41" customFormat="1">
      <c r="B221" s="310" t="s">
        <v>377</v>
      </c>
      <c r="C221" s="305" t="s">
        <v>390</v>
      </c>
      <c r="D221" s="364">
        <v>356.24226760800002</v>
      </c>
      <c r="E221" s="364">
        <v>126.637244853</v>
      </c>
      <c r="F221" s="306">
        <v>15.331863</v>
      </c>
      <c r="G221" s="364">
        <v>377.03500000000003</v>
      </c>
      <c r="H221" s="307">
        <v>14.630799999999999</v>
      </c>
      <c r="I221" s="364">
        <v>30</v>
      </c>
      <c r="J221" s="308">
        <v>34.085300000000004</v>
      </c>
      <c r="K221" s="308">
        <v>2.5</v>
      </c>
      <c r="L221" s="364">
        <v>443.77199999999999</v>
      </c>
      <c r="M221" s="311">
        <v>117.7</v>
      </c>
      <c r="N221" s="364">
        <v>18.692479598999999</v>
      </c>
      <c r="O221" s="364">
        <v>-38.330410974999999</v>
      </c>
    </row>
    <row r="222" spans="2:15" s="41" customFormat="1">
      <c r="B222" s="310" t="s">
        <v>377</v>
      </c>
      <c r="C222" s="305" t="s">
        <v>391</v>
      </c>
      <c r="D222" s="364">
        <v>275.68001342899998</v>
      </c>
      <c r="E222" s="364">
        <v>103.345805883</v>
      </c>
      <c r="F222" s="306">
        <v>13.734210000000001</v>
      </c>
      <c r="G222" s="364">
        <v>290.87299999999999</v>
      </c>
      <c r="H222" s="307">
        <v>12.094799999999999</v>
      </c>
      <c r="I222" s="364">
        <v>21</v>
      </c>
      <c r="J222" s="308">
        <v>34.446399999999997</v>
      </c>
      <c r="K222" s="308">
        <v>2.5</v>
      </c>
      <c r="L222" s="364">
        <v>338.29500000000002</v>
      </c>
      <c r="M222" s="311">
        <v>116.3</v>
      </c>
      <c r="N222" s="364">
        <v>12.084557489</v>
      </c>
      <c r="O222" s="364">
        <v>-28.484075962999999</v>
      </c>
    </row>
    <row r="223" spans="2:15" s="41" customFormat="1">
      <c r="B223" s="310" t="s">
        <v>377</v>
      </c>
      <c r="C223" s="309" t="s">
        <v>392</v>
      </c>
      <c r="D223" s="364">
        <v>80.562254179000007</v>
      </c>
      <c r="E223" s="364">
        <v>23.291438970000002</v>
      </c>
      <c r="F223" s="306">
        <v>22.460572000000003</v>
      </c>
      <c r="G223" s="364">
        <v>86.162000000000006</v>
      </c>
      <c r="H223" s="307">
        <v>23.191899999999997</v>
      </c>
      <c r="I223" s="364">
        <v>9</v>
      </c>
      <c r="J223" s="308">
        <v>32.866500000000002</v>
      </c>
      <c r="K223" s="308">
        <v>2.5</v>
      </c>
      <c r="L223" s="364">
        <v>105.47799999999999</v>
      </c>
      <c r="M223" s="311">
        <v>122.41</v>
      </c>
      <c r="N223" s="364">
        <v>6.6079221099999996</v>
      </c>
      <c r="O223" s="364">
        <v>-9.8463350120000008</v>
      </c>
    </row>
    <row r="224" spans="2:15" s="41" customFormat="1">
      <c r="B224" s="310" t="s">
        <v>377</v>
      </c>
      <c r="C224" s="305" t="s">
        <v>393</v>
      </c>
      <c r="D224" s="364"/>
      <c r="E224" s="364"/>
      <c r="F224" s="306"/>
      <c r="G224" s="364"/>
      <c r="H224" s="307"/>
      <c r="I224" s="364"/>
      <c r="J224" s="308"/>
      <c r="K224" s="308"/>
      <c r="L224" s="364"/>
      <c r="M224" s="311"/>
      <c r="N224" s="364"/>
      <c r="O224" s="364"/>
    </row>
    <row r="225" spans="1:16" s="41" customFormat="1">
      <c r="B225" s="304" t="s">
        <v>377</v>
      </c>
      <c r="C225" s="305" t="s">
        <v>394</v>
      </c>
      <c r="D225" s="364">
        <v>353.71977827400002</v>
      </c>
      <c r="E225" s="364">
        <v>9.9774838470000002</v>
      </c>
      <c r="F225" s="306">
        <v>14.210703000000002</v>
      </c>
      <c r="G225" s="364">
        <v>355.238</v>
      </c>
      <c r="H225" s="307">
        <v>100</v>
      </c>
      <c r="I225" s="364">
        <v>44</v>
      </c>
      <c r="J225" s="308">
        <v>42.034500000000001</v>
      </c>
      <c r="K225" s="308">
        <v>2.5</v>
      </c>
      <c r="L225" s="364"/>
      <c r="M225" s="311"/>
      <c r="N225" s="364">
        <v>149.32275931800001</v>
      </c>
      <c r="O225" s="364">
        <v>-122.303231306</v>
      </c>
    </row>
    <row r="226" spans="1:16" s="41" customFormat="1" ht="12.75" customHeight="1">
      <c r="B226" s="508"/>
      <c r="C226" s="509" t="s">
        <v>395</v>
      </c>
      <c r="D226" s="365">
        <v>55163.373720775999</v>
      </c>
      <c r="E226" s="365">
        <v>17159.070425546</v>
      </c>
      <c r="F226" s="342">
        <v>46.070333000000005</v>
      </c>
      <c r="G226" s="365">
        <v>62947.925000000003</v>
      </c>
      <c r="H226" s="343">
        <v>1.5495000000000001</v>
      </c>
      <c r="I226" s="365">
        <v>5140</v>
      </c>
      <c r="J226" s="317">
        <v>36.518799999999999</v>
      </c>
      <c r="K226" s="317">
        <v>2.5</v>
      </c>
      <c r="L226" s="365">
        <v>27163.435000000001</v>
      </c>
      <c r="M226" s="345">
        <v>43.15</v>
      </c>
      <c r="N226" s="365">
        <v>382.24444132100001</v>
      </c>
      <c r="O226" s="365">
        <v>-323.54718692500001</v>
      </c>
    </row>
    <row r="227" spans="1:16">
      <c r="D227" s="9"/>
      <c r="E227" s="9"/>
      <c r="F227" s="9"/>
      <c r="G227" s="9"/>
      <c r="H227" s="9"/>
      <c r="I227" s="9"/>
      <c r="J227" s="9"/>
      <c r="K227" s="9"/>
      <c r="L227" s="9"/>
      <c r="M227" s="9"/>
      <c r="N227" s="9"/>
      <c r="O227" s="9"/>
    </row>
    <row r="228" spans="1:16" s="41" customFormat="1"/>
    <row r="229" spans="1:16" s="232" customFormat="1" ht="84" customHeight="1">
      <c r="A229" s="185"/>
      <c r="B229" s="504" t="s">
        <v>403</v>
      </c>
      <c r="C229" s="505" t="s">
        <v>363</v>
      </c>
      <c r="D229" s="505" t="s">
        <v>364</v>
      </c>
      <c r="E229" s="505" t="s">
        <v>365</v>
      </c>
      <c r="F229" s="505" t="s">
        <v>366</v>
      </c>
      <c r="G229" s="505" t="s">
        <v>367</v>
      </c>
      <c r="H229" s="505" t="s">
        <v>368</v>
      </c>
      <c r="I229" s="505" t="s">
        <v>369</v>
      </c>
      <c r="J229" s="505" t="s">
        <v>370</v>
      </c>
      <c r="K229" s="505" t="s">
        <v>371</v>
      </c>
      <c r="L229" s="505" t="s">
        <v>372</v>
      </c>
      <c r="M229" s="505" t="s">
        <v>373</v>
      </c>
      <c r="N229" s="505" t="s">
        <v>374</v>
      </c>
      <c r="O229" s="505" t="s">
        <v>375</v>
      </c>
      <c r="P229" s="41"/>
    </row>
    <row r="230" spans="1:16" s="13" customFormat="1">
      <c r="A230" s="9"/>
      <c r="B230" s="276" t="s">
        <v>192</v>
      </c>
      <c r="C230" s="341" t="s">
        <v>113</v>
      </c>
      <c r="D230" s="341" t="s">
        <v>114</v>
      </c>
      <c r="E230" s="341" t="s">
        <v>115</v>
      </c>
      <c r="F230" s="341" t="s">
        <v>116</v>
      </c>
      <c r="G230" s="341" t="s">
        <v>117</v>
      </c>
      <c r="H230" s="341" t="s">
        <v>183</v>
      </c>
      <c r="I230" s="341" t="s">
        <v>184</v>
      </c>
      <c r="J230" s="341" t="s">
        <v>185</v>
      </c>
      <c r="K230" s="341" t="s">
        <v>186</v>
      </c>
      <c r="L230" s="341" t="s">
        <v>354</v>
      </c>
      <c r="M230" s="341" t="s">
        <v>187</v>
      </c>
      <c r="N230" s="341" t="s">
        <v>188</v>
      </c>
      <c r="O230" s="341" t="s">
        <v>189</v>
      </c>
      <c r="P230" s="41"/>
    </row>
    <row r="231" spans="1:16" s="41" customFormat="1" ht="19.5" customHeight="1">
      <c r="B231" s="303" t="s">
        <v>405</v>
      </c>
      <c r="C231" s="304" t="s">
        <v>377</v>
      </c>
      <c r="D231" s="305"/>
      <c r="E231" s="305"/>
      <c r="F231" s="305"/>
      <c r="G231" s="305"/>
      <c r="H231" s="305"/>
      <c r="I231" s="305"/>
      <c r="J231" s="305"/>
      <c r="K231" s="305"/>
      <c r="L231" s="305"/>
      <c r="M231" s="305"/>
      <c r="N231" s="305"/>
      <c r="O231" s="305"/>
    </row>
    <row r="232" spans="1:16" s="41" customFormat="1">
      <c r="B232" s="507" t="s">
        <v>377</v>
      </c>
      <c r="C232" s="305" t="s">
        <v>378</v>
      </c>
      <c r="D232" s="364">
        <v>56961.930253876999</v>
      </c>
      <c r="E232" s="364">
        <v>69307.937738573994</v>
      </c>
      <c r="F232" s="306">
        <v>60.168920000000007</v>
      </c>
      <c r="G232" s="364">
        <v>100294.349</v>
      </c>
      <c r="H232" s="307">
        <v>6.4299999999999996E-2</v>
      </c>
      <c r="I232" s="364">
        <v>447</v>
      </c>
      <c r="J232" s="308">
        <v>40.256799999999998</v>
      </c>
      <c r="K232" s="308">
        <v>2.5</v>
      </c>
      <c r="L232" s="364">
        <v>20970.678</v>
      </c>
      <c r="M232" s="311">
        <v>20.9</v>
      </c>
      <c r="N232" s="364">
        <v>25.093992945</v>
      </c>
      <c r="O232" s="364">
        <v>-67.730419427000001</v>
      </c>
    </row>
    <row r="233" spans="1:16" s="41" customFormat="1">
      <c r="B233" s="310" t="s">
        <v>377</v>
      </c>
      <c r="C233" s="305" t="s">
        <v>379</v>
      </c>
      <c r="D233" s="364">
        <v>43577.164935893998</v>
      </c>
      <c r="E233" s="364">
        <v>46802.485043966</v>
      </c>
      <c r="F233" s="306">
        <v>59.412137000000008</v>
      </c>
      <c r="G233" s="364">
        <v>71999.198000000004</v>
      </c>
      <c r="H233" s="307">
        <v>4.5399999999999996E-2</v>
      </c>
      <c r="I233" s="364">
        <v>330</v>
      </c>
      <c r="J233" s="308">
        <v>41.336399999999998</v>
      </c>
      <c r="K233" s="308">
        <v>2.5</v>
      </c>
      <c r="L233" s="364">
        <v>13097.853999999999</v>
      </c>
      <c r="M233" s="311">
        <v>18.190000000000001</v>
      </c>
      <c r="N233" s="364">
        <v>13.580315825</v>
      </c>
      <c r="O233" s="364">
        <v>-49.750080852000004</v>
      </c>
    </row>
    <row r="234" spans="1:16" s="41" customFormat="1">
      <c r="B234" s="310" t="s">
        <v>377</v>
      </c>
      <c r="C234" s="305" t="s">
        <v>380</v>
      </c>
      <c r="D234" s="364">
        <v>13384.765317982999</v>
      </c>
      <c r="E234" s="364">
        <v>22505.452694608</v>
      </c>
      <c r="F234" s="306">
        <v>61.738544000000012</v>
      </c>
      <c r="G234" s="364">
        <v>28295.151000000002</v>
      </c>
      <c r="H234" s="307">
        <v>0.11230000000000001</v>
      </c>
      <c r="I234" s="364">
        <v>117</v>
      </c>
      <c r="J234" s="308">
        <v>37.509500000000003</v>
      </c>
      <c r="K234" s="308">
        <v>2.5</v>
      </c>
      <c r="L234" s="364">
        <v>7872.8239999999996</v>
      </c>
      <c r="M234" s="311">
        <v>27.82</v>
      </c>
      <c r="N234" s="364">
        <v>11.513677120000001</v>
      </c>
      <c r="O234" s="364">
        <v>-17.980338575000001</v>
      </c>
    </row>
    <row r="235" spans="1:16" s="41" customFormat="1">
      <c r="B235" s="310" t="s">
        <v>377</v>
      </c>
      <c r="C235" s="305" t="s">
        <v>381</v>
      </c>
      <c r="D235" s="364">
        <v>27156.456780697001</v>
      </c>
      <c r="E235" s="364">
        <v>33967.364709059002</v>
      </c>
      <c r="F235" s="306">
        <v>60.290379000000001</v>
      </c>
      <c r="G235" s="364">
        <v>50143.807000000001</v>
      </c>
      <c r="H235" s="307">
        <v>0.1799</v>
      </c>
      <c r="I235" s="364">
        <v>520</v>
      </c>
      <c r="J235" s="308">
        <v>41.69</v>
      </c>
      <c r="K235" s="308">
        <v>2.5</v>
      </c>
      <c r="L235" s="364">
        <v>20361.641</v>
      </c>
      <c r="M235" s="311">
        <v>40.6</v>
      </c>
      <c r="N235" s="364">
        <v>37.545084381999999</v>
      </c>
      <c r="O235" s="364">
        <v>-87.329232623999999</v>
      </c>
    </row>
    <row r="236" spans="1:16" s="41" customFormat="1">
      <c r="B236" s="310" t="s">
        <v>377</v>
      </c>
      <c r="C236" s="305" t="s">
        <v>382</v>
      </c>
      <c r="D236" s="364">
        <v>28091.00260023</v>
      </c>
      <c r="E236" s="364">
        <v>9693.4043618680007</v>
      </c>
      <c r="F236" s="306">
        <v>56.469092000000011</v>
      </c>
      <c r="G236" s="364">
        <v>32825.807000000001</v>
      </c>
      <c r="H236" s="307">
        <v>0.36030000000000001</v>
      </c>
      <c r="I236" s="364">
        <v>506</v>
      </c>
      <c r="J236" s="308">
        <v>37.430900000000001</v>
      </c>
      <c r="K236" s="308">
        <v>2.5</v>
      </c>
      <c r="L236" s="364">
        <v>16822.203000000001</v>
      </c>
      <c r="M236" s="311">
        <v>51.239999999999995</v>
      </c>
      <c r="N236" s="364">
        <v>44.238192331999997</v>
      </c>
      <c r="O236" s="364">
        <v>-57.171323678999997</v>
      </c>
    </row>
    <row r="237" spans="1:16" s="41" customFormat="1">
      <c r="B237" s="310" t="s">
        <v>377</v>
      </c>
      <c r="C237" s="305" t="s">
        <v>383</v>
      </c>
      <c r="D237" s="364">
        <v>14386.976970784999</v>
      </c>
      <c r="E237" s="364">
        <v>4757.6669929549998</v>
      </c>
      <c r="F237" s="306">
        <v>47.752073000000003</v>
      </c>
      <c r="G237" s="364">
        <v>16822.237000000001</v>
      </c>
      <c r="H237" s="307">
        <v>0.59609999999999996</v>
      </c>
      <c r="I237" s="364">
        <v>441</v>
      </c>
      <c r="J237" s="308">
        <v>38.1877</v>
      </c>
      <c r="K237" s="308">
        <v>2.5</v>
      </c>
      <c r="L237" s="364">
        <v>11039.450999999999</v>
      </c>
      <c r="M237" s="311">
        <v>65.62</v>
      </c>
      <c r="N237" s="364">
        <v>38.306371355000003</v>
      </c>
      <c r="O237" s="364">
        <v>-41.533612292000001</v>
      </c>
    </row>
    <row r="238" spans="1:16" s="41" customFormat="1">
      <c r="B238" s="310" t="s">
        <v>377</v>
      </c>
      <c r="C238" s="305" t="s">
        <v>384</v>
      </c>
      <c r="D238" s="364">
        <v>30657.073823244002</v>
      </c>
      <c r="E238" s="364">
        <v>8896.7384934130005</v>
      </c>
      <c r="F238" s="306">
        <v>55.618879000000007</v>
      </c>
      <c r="G238" s="364">
        <v>35597.402999999998</v>
      </c>
      <c r="H238" s="307">
        <v>1.2328000000000001</v>
      </c>
      <c r="I238" s="364">
        <v>1155</v>
      </c>
      <c r="J238" s="308">
        <v>39.222200000000001</v>
      </c>
      <c r="K238" s="308">
        <v>2.5</v>
      </c>
      <c r="L238" s="364">
        <v>31323.237000000001</v>
      </c>
      <c r="M238" s="311">
        <v>87.99</v>
      </c>
      <c r="N238" s="364">
        <v>169.873963702</v>
      </c>
      <c r="O238" s="364">
        <v>-153.08873011399999</v>
      </c>
    </row>
    <row r="239" spans="1:16" s="41" customFormat="1">
      <c r="B239" s="310" t="s">
        <v>377</v>
      </c>
      <c r="C239" s="305" t="s">
        <v>385</v>
      </c>
      <c r="D239" s="364">
        <v>28179.06613884</v>
      </c>
      <c r="E239" s="364">
        <v>8321.4627887000006</v>
      </c>
      <c r="F239" s="306">
        <v>55.310560000000002</v>
      </c>
      <c r="G239" s="364">
        <v>32804.332999999999</v>
      </c>
      <c r="H239" s="307">
        <v>1.1520000000000001</v>
      </c>
      <c r="I239" s="364">
        <v>905</v>
      </c>
      <c r="J239" s="308">
        <v>39.825899999999997</v>
      </c>
      <c r="K239" s="308">
        <v>2.5</v>
      </c>
      <c r="L239" s="364">
        <v>28857.050999999999</v>
      </c>
      <c r="M239" s="311">
        <v>87.960000000000008</v>
      </c>
      <c r="N239" s="364">
        <v>150.886162928</v>
      </c>
      <c r="O239" s="364">
        <v>-124.824080017</v>
      </c>
    </row>
    <row r="240" spans="1:16" s="41" customFormat="1">
      <c r="B240" s="310" t="s">
        <v>377</v>
      </c>
      <c r="C240" s="305" t="s">
        <v>386</v>
      </c>
      <c r="D240" s="364">
        <v>2478.007684404</v>
      </c>
      <c r="E240" s="364">
        <v>575.27570471299998</v>
      </c>
      <c r="F240" s="306">
        <v>60.075490000000009</v>
      </c>
      <c r="G240" s="364">
        <v>2793.07</v>
      </c>
      <c r="H240" s="307">
        <v>2.1826000000000003</v>
      </c>
      <c r="I240" s="364">
        <v>250</v>
      </c>
      <c r="J240" s="308">
        <v>32.131900000000002</v>
      </c>
      <c r="K240" s="308">
        <v>2.5</v>
      </c>
      <c r="L240" s="364">
        <v>2466.1860000000001</v>
      </c>
      <c r="M240" s="311">
        <v>88.29</v>
      </c>
      <c r="N240" s="364">
        <v>18.987800774</v>
      </c>
      <c r="O240" s="364">
        <v>-28.264650097000001</v>
      </c>
    </row>
    <row r="241" spans="1:16" s="41" customFormat="1">
      <c r="B241" s="310" t="s">
        <v>377</v>
      </c>
      <c r="C241" s="305" t="s">
        <v>387</v>
      </c>
      <c r="D241" s="364">
        <v>4219.516475333</v>
      </c>
      <c r="E241" s="364">
        <v>1743.8953382069999</v>
      </c>
      <c r="F241" s="306">
        <v>57.664996000000002</v>
      </c>
      <c r="G241" s="364">
        <v>5289.3109999999997</v>
      </c>
      <c r="H241" s="307">
        <v>3.6222999999999996</v>
      </c>
      <c r="I241" s="364">
        <v>224</v>
      </c>
      <c r="J241" s="308">
        <v>40.389599999999994</v>
      </c>
      <c r="K241" s="308">
        <v>2.5</v>
      </c>
      <c r="L241" s="364">
        <v>6617.7169999999996</v>
      </c>
      <c r="M241" s="311">
        <v>125.11000000000001</v>
      </c>
      <c r="N241" s="364">
        <v>75.301186078000001</v>
      </c>
      <c r="O241" s="364">
        <v>-91.329760442999998</v>
      </c>
    </row>
    <row r="242" spans="1:16" s="41" customFormat="1">
      <c r="B242" s="310" t="s">
        <v>377</v>
      </c>
      <c r="C242" s="305" t="s">
        <v>388</v>
      </c>
      <c r="D242" s="364">
        <v>3713.3495883820001</v>
      </c>
      <c r="E242" s="364">
        <v>1633.0460911739999</v>
      </c>
      <c r="F242" s="306">
        <v>59.673741000000007</v>
      </c>
      <c r="G242" s="364">
        <v>4753.6660000000002</v>
      </c>
      <c r="H242" s="307">
        <v>3.1177999999999999</v>
      </c>
      <c r="I242" s="364">
        <v>184</v>
      </c>
      <c r="J242" s="308">
        <v>40.7288</v>
      </c>
      <c r="K242" s="308">
        <v>2.5</v>
      </c>
      <c r="L242" s="364">
        <v>5826.6319999999996</v>
      </c>
      <c r="M242" s="311">
        <v>122.57000000000001</v>
      </c>
      <c r="N242" s="364">
        <v>59.088317732999997</v>
      </c>
      <c r="O242" s="364">
        <v>-37.910595041000001</v>
      </c>
    </row>
    <row r="243" spans="1:16" s="41" customFormat="1">
      <c r="B243" s="310" t="s">
        <v>377</v>
      </c>
      <c r="C243" s="305" t="s">
        <v>389</v>
      </c>
      <c r="D243" s="364">
        <v>506.16688695099998</v>
      </c>
      <c r="E243" s="364">
        <v>110.849247033</v>
      </c>
      <c r="F243" s="306">
        <v>28.131772999999999</v>
      </c>
      <c r="G243" s="364">
        <v>535.64499999999998</v>
      </c>
      <c r="H243" s="307">
        <v>8.0991</v>
      </c>
      <c r="I243" s="364">
        <v>40</v>
      </c>
      <c r="J243" s="308">
        <v>37.3795</v>
      </c>
      <c r="K243" s="308">
        <v>2.5</v>
      </c>
      <c r="L243" s="364">
        <v>791.08500000000004</v>
      </c>
      <c r="M243" s="311">
        <v>147.67999999999998</v>
      </c>
      <c r="N243" s="364">
        <v>16.212868345</v>
      </c>
      <c r="O243" s="364">
        <v>-53.419165401999997</v>
      </c>
    </row>
    <row r="244" spans="1:16" s="41" customFormat="1">
      <c r="B244" s="310" t="s">
        <v>377</v>
      </c>
      <c r="C244" s="305" t="s">
        <v>390</v>
      </c>
      <c r="D244" s="364">
        <v>146.541981354</v>
      </c>
      <c r="E244" s="364">
        <v>97.435157348999994</v>
      </c>
      <c r="F244" s="306">
        <v>45.612526000000003</v>
      </c>
      <c r="G244" s="364">
        <v>194.11199999999999</v>
      </c>
      <c r="H244" s="307">
        <v>18.194700000000001</v>
      </c>
      <c r="I244" s="364">
        <v>10</v>
      </c>
      <c r="J244" s="308">
        <v>34.0931</v>
      </c>
      <c r="K244" s="308">
        <v>2.5</v>
      </c>
      <c r="L244" s="364">
        <v>372.00299999999999</v>
      </c>
      <c r="M244" s="311">
        <v>191.64000000000001</v>
      </c>
      <c r="N244" s="364">
        <v>13.547620383</v>
      </c>
      <c r="O244" s="364">
        <v>-37.873448301000003</v>
      </c>
    </row>
    <row r="245" spans="1:16" s="41" customFormat="1">
      <c r="B245" s="310" t="s">
        <v>377</v>
      </c>
      <c r="C245" s="305" t="s">
        <v>391</v>
      </c>
      <c r="D245" s="364">
        <v>8.5287544299999993</v>
      </c>
      <c r="E245" s="364">
        <v>97.434929499999996</v>
      </c>
      <c r="F245" s="306">
        <v>45.612526000000003</v>
      </c>
      <c r="G245" s="364">
        <v>56.098999999999997</v>
      </c>
      <c r="H245" s="307">
        <v>11.254100000000001</v>
      </c>
      <c r="I245" s="364">
        <v>6</v>
      </c>
      <c r="J245" s="308">
        <v>7.3040999999999991</v>
      </c>
      <c r="K245" s="308">
        <v>2.5</v>
      </c>
      <c r="L245" s="364">
        <v>20.288</v>
      </c>
      <c r="M245" s="311">
        <v>36.159999999999997</v>
      </c>
      <c r="N245" s="364">
        <v>0.501387841</v>
      </c>
      <c r="O245" s="364">
        <v>-0.53448087</v>
      </c>
    </row>
    <row r="246" spans="1:16" s="41" customFormat="1">
      <c r="B246" s="310" t="s">
        <v>377</v>
      </c>
      <c r="C246" s="309" t="s">
        <v>392</v>
      </c>
      <c r="D246" s="364">
        <v>138.01322692400001</v>
      </c>
      <c r="E246" s="364">
        <v>2.2784899999999999E-4</v>
      </c>
      <c r="F246" s="306">
        <v>70.072500000000005</v>
      </c>
      <c r="G246" s="364">
        <v>138.01300000000001</v>
      </c>
      <c r="H246" s="307">
        <v>21.015900000000002</v>
      </c>
      <c r="I246" s="364">
        <v>4</v>
      </c>
      <c r="J246" s="308">
        <v>44.982100000000003</v>
      </c>
      <c r="K246" s="308">
        <v>2.5</v>
      </c>
      <c r="L246" s="364">
        <v>351.71499999999997</v>
      </c>
      <c r="M246" s="311">
        <v>254.84</v>
      </c>
      <c r="N246" s="364">
        <v>13.046232542</v>
      </c>
      <c r="O246" s="364">
        <v>-37.338967431</v>
      </c>
    </row>
    <row r="247" spans="1:16" s="41" customFormat="1">
      <c r="B247" s="310" t="s">
        <v>377</v>
      </c>
      <c r="C247" s="305" t="s">
        <v>393</v>
      </c>
      <c r="D247" s="364"/>
      <c r="E247" s="364"/>
      <c r="F247" s="306"/>
      <c r="G247" s="364"/>
      <c r="H247" s="307"/>
      <c r="I247" s="364"/>
      <c r="J247" s="308"/>
      <c r="K247" s="308"/>
      <c r="L247" s="364"/>
      <c r="M247" s="311"/>
      <c r="N247" s="364"/>
      <c r="O247" s="364"/>
    </row>
    <row r="248" spans="1:16" s="41" customFormat="1">
      <c r="B248" s="304" t="s">
        <v>377</v>
      </c>
      <c r="C248" s="305" t="s">
        <v>394</v>
      </c>
      <c r="D248" s="364">
        <v>1828.2365550219999</v>
      </c>
      <c r="E248" s="364">
        <v>119.029685317</v>
      </c>
      <c r="F248" s="306">
        <v>59.318707000000003</v>
      </c>
      <c r="G248" s="364">
        <v>1903.8140000000001</v>
      </c>
      <c r="H248" s="307">
        <v>100</v>
      </c>
      <c r="I248" s="364">
        <v>39</v>
      </c>
      <c r="J248" s="308">
        <v>40.865200000000002</v>
      </c>
      <c r="K248" s="308">
        <v>2.5</v>
      </c>
      <c r="L248" s="364"/>
      <c r="M248" s="311"/>
      <c r="N248" s="364">
        <v>777.99763578800003</v>
      </c>
      <c r="O248" s="364">
        <v>-1131.919956772</v>
      </c>
    </row>
    <row r="249" spans="1:16" s="41" customFormat="1" ht="12.75" customHeight="1">
      <c r="B249" s="508"/>
      <c r="C249" s="509" t="s">
        <v>395</v>
      </c>
      <c r="D249" s="365">
        <v>163447.73544054199</v>
      </c>
      <c r="E249" s="365">
        <v>128583.472476742</v>
      </c>
      <c r="F249" s="342">
        <v>59.103818000000011</v>
      </c>
      <c r="G249" s="365">
        <v>243070.84099999999</v>
      </c>
      <c r="H249" s="343">
        <v>1.2106999999999999</v>
      </c>
      <c r="I249" s="365">
        <v>3342</v>
      </c>
      <c r="J249" s="317">
        <v>39.878799999999998</v>
      </c>
      <c r="K249" s="317">
        <v>2.5</v>
      </c>
      <c r="L249" s="365">
        <v>107506.93</v>
      </c>
      <c r="M249" s="345">
        <v>44.22</v>
      </c>
      <c r="N249" s="365">
        <v>1181.9040469649999</v>
      </c>
      <c r="O249" s="365">
        <v>-1667.9764836520001</v>
      </c>
    </row>
    <row r="250" spans="1:16">
      <c r="D250" s="9"/>
      <c r="E250" s="9"/>
      <c r="F250" s="9"/>
      <c r="G250" s="9"/>
      <c r="H250" s="9"/>
      <c r="I250" s="9"/>
      <c r="J250" s="9"/>
      <c r="K250" s="9"/>
      <c r="L250" s="9"/>
      <c r="M250" s="9"/>
      <c r="N250" s="9"/>
      <c r="O250" s="9"/>
    </row>
    <row r="251" spans="1:16" s="232" customFormat="1" ht="84" customHeight="1">
      <c r="A251" s="185"/>
      <c r="B251" s="504" t="s">
        <v>403</v>
      </c>
      <c r="C251" s="505" t="s">
        <v>363</v>
      </c>
      <c r="D251" s="505" t="s">
        <v>364</v>
      </c>
      <c r="E251" s="505" t="s">
        <v>365</v>
      </c>
      <c r="F251" s="505" t="s">
        <v>366</v>
      </c>
      <c r="G251" s="505" t="s">
        <v>367</v>
      </c>
      <c r="H251" s="505" t="s">
        <v>368</v>
      </c>
      <c r="I251" s="505" t="s">
        <v>369</v>
      </c>
      <c r="J251" s="505" t="s">
        <v>370</v>
      </c>
      <c r="K251" s="505" t="s">
        <v>371</v>
      </c>
      <c r="L251" s="505" t="s">
        <v>372</v>
      </c>
      <c r="M251" s="505" t="s">
        <v>373</v>
      </c>
      <c r="N251" s="505" t="s">
        <v>374</v>
      </c>
      <c r="O251" s="505" t="s">
        <v>375</v>
      </c>
      <c r="P251" s="41"/>
    </row>
    <row r="252" spans="1:16" s="13" customFormat="1">
      <c r="A252" s="9"/>
      <c r="B252" s="276" t="s">
        <v>192</v>
      </c>
      <c r="C252" s="341" t="s">
        <v>113</v>
      </c>
      <c r="D252" s="341" t="s">
        <v>114</v>
      </c>
      <c r="E252" s="341" t="s">
        <v>115</v>
      </c>
      <c r="F252" s="341" t="s">
        <v>116</v>
      </c>
      <c r="G252" s="341" t="s">
        <v>117</v>
      </c>
      <c r="H252" s="341" t="s">
        <v>183</v>
      </c>
      <c r="I252" s="341" t="s">
        <v>184</v>
      </c>
      <c r="J252" s="341" t="s">
        <v>185</v>
      </c>
      <c r="K252" s="341" t="s">
        <v>186</v>
      </c>
      <c r="L252" s="341" t="s">
        <v>354</v>
      </c>
      <c r="M252" s="341" t="s">
        <v>187</v>
      </c>
      <c r="N252" s="341" t="s">
        <v>188</v>
      </c>
      <c r="O252" s="341" t="s">
        <v>189</v>
      </c>
      <c r="P252" s="41"/>
    </row>
    <row r="253" spans="1:16" s="41" customFormat="1" ht="19.5" customHeight="1">
      <c r="B253" s="303" t="s">
        <v>406</v>
      </c>
      <c r="C253" s="304" t="s">
        <v>377</v>
      </c>
      <c r="D253" s="305"/>
      <c r="E253" s="305"/>
      <c r="F253" s="305"/>
      <c r="G253" s="305"/>
      <c r="H253" s="305"/>
      <c r="I253" s="305"/>
      <c r="J253" s="305"/>
      <c r="K253" s="305"/>
      <c r="L253" s="305"/>
      <c r="M253" s="305"/>
      <c r="N253" s="305"/>
      <c r="O253" s="305"/>
    </row>
    <row r="254" spans="1:16" s="41" customFormat="1">
      <c r="B254" s="507" t="s">
        <v>377</v>
      </c>
      <c r="C254" s="305" t="s">
        <v>378</v>
      </c>
      <c r="D254" s="364">
        <v>562.25126680000005</v>
      </c>
      <c r="E254" s="364">
        <v>209.94886848799999</v>
      </c>
      <c r="F254" s="306">
        <v>70.072500000000005</v>
      </c>
      <c r="G254" s="364">
        <v>719.71299999999997</v>
      </c>
      <c r="H254" s="307">
        <v>8.7900000000000006E-2</v>
      </c>
      <c r="I254" s="364">
        <v>4</v>
      </c>
      <c r="J254" s="308">
        <v>44.511499999999998</v>
      </c>
      <c r="K254" s="308">
        <v>2.5</v>
      </c>
      <c r="L254" s="364">
        <v>185.47900000000001</v>
      </c>
      <c r="M254" s="311">
        <v>25.77</v>
      </c>
      <c r="N254" s="364">
        <v>0.28380803799999998</v>
      </c>
      <c r="O254" s="364">
        <v>-9.0867074000000006E-2</v>
      </c>
    </row>
    <row r="255" spans="1:16" s="41" customFormat="1">
      <c r="B255" s="310" t="s">
        <v>377</v>
      </c>
      <c r="C255" s="305" t="s">
        <v>379</v>
      </c>
      <c r="D255" s="364">
        <v>318.66142496800001</v>
      </c>
      <c r="E255" s="364"/>
      <c r="F255" s="306"/>
      <c r="G255" s="364">
        <v>318.661</v>
      </c>
      <c r="H255" s="307">
        <v>6.0299999999999999E-2</v>
      </c>
      <c r="I255" s="364">
        <v>2</v>
      </c>
      <c r="J255" s="308">
        <v>43.896799999999999</v>
      </c>
      <c r="K255" s="308">
        <v>2.5</v>
      </c>
      <c r="L255" s="364">
        <v>54.765000000000001</v>
      </c>
      <c r="M255" s="311">
        <v>17.18</v>
      </c>
      <c r="N255" s="364">
        <v>8.5468023000000004E-2</v>
      </c>
      <c r="O255" s="364">
        <v>-2.1259875000000001E-2</v>
      </c>
    </row>
    <row r="256" spans="1:16" s="41" customFormat="1">
      <c r="B256" s="310" t="s">
        <v>377</v>
      </c>
      <c r="C256" s="305" t="s">
        <v>380</v>
      </c>
      <c r="D256" s="364">
        <v>243.58984183199999</v>
      </c>
      <c r="E256" s="364">
        <v>209.94886848799999</v>
      </c>
      <c r="F256" s="306">
        <v>70.072500000000005</v>
      </c>
      <c r="G256" s="364">
        <v>401.05099999999999</v>
      </c>
      <c r="H256" s="307">
        <v>0.1099</v>
      </c>
      <c r="I256" s="364">
        <v>2</v>
      </c>
      <c r="J256" s="308">
        <v>45</v>
      </c>
      <c r="K256" s="308">
        <v>2.5</v>
      </c>
      <c r="L256" s="364">
        <v>130.714</v>
      </c>
      <c r="M256" s="311">
        <v>32.590000000000003</v>
      </c>
      <c r="N256" s="364">
        <v>0.19834001500000001</v>
      </c>
      <c r="O256" s="364">
        <v>-6.9607198999999995E-2</v>
      </c>
    </row>
    <row r="257" spans="2:15" s="41" customFormat="1">
      <c r="B257" s="310" t="s">
        <v>377</v>
      </c>
      <c r="C257" s="305" t="s">
        <v>381</v>
      </c>
      <c r="D257" s="364">
        <v>1974.6244256499999</v>
      </c>
      <c r="E257" s="364">
        <v>284.01536255000002</v>
      </c>
      <c r="F257" s="306">
        <v>68.811195000000012</v>
      </c>
      <c r="G257" s="364">
        <v>2183.8029999999999</v>
      </c>
      <c r="H257" s="307">
        <v>0.18029999999999999</v>
      </c>
      <c r="I257" s="364">
        <v>7</v>
      </c>
      <c r="J257" s="308">
        <v>44.924700000000001</v>
      </c>
      <c r="K257" s="308">
        <v>2.5</v>
      </c>
      <c r="L257" s="364">
        <v>799.17100000000005</v>
      </c>
      <c r="M257" s="311">
        <v>36.590000000000003</v>
      </c>
      <c r="N257" s="364">
        <v>1.770206567</v>
      </c>
      <c r="O257" s="364">
        <v>-0.69848610499999997</v>
      </c>
    </row>
    <row r="258" spans="2:15" s="41" customFormat="1">
      <c r="B258" s="310" t="s">
        <v>377</v>
      </c>
      <c r="C258" s="305" t="s">
        <v>382</v>
      </c>
      <c r="D258" s="364">
        <v>3743.6435761739999</v>
      </c>
      <c r="E258" s="364">
        <v>2731.8018299659998</v>
      </c>
      <c r="F258" s="306">
        <v>67.998354000000006</v>
      </c>
      <c r="G258" s="364">
        <v>5732.0469999999996</v>
      </c>
      <c r="H258" s="307">
        <v>0.32540000000000002</v>
      </c>
      <c r="I258" s="364">
        <v>15</v>
      </c>
      <c r="J258" s="308">
        <v>44.8489</v>
      </c>
      <c r="K258" s="308">
        <v>2.5</v>
      </c>
      <c r="L258" s="364">
        <v>2700.424</v>
      </c>
      <c r="M258" s="311">
        <v>47.11</v>
      </c>
      <c r="N258" s="364">
        <v>8.3579401890000007</v>
      </c>
      <c r="O258" s="364">
        <v>-3.0941116809999998</v>
      </c>
    </row>
    <row r="259" spans="2:15" s="41" customFormat="1">
      <c r="B259" s="310" t="s">
        <v>377</v>
      </c>
      <c r="C259" s="305" t="s">
        <v>383</v>
      </c>
      <c r="D259" s="364">
        <v>2498.4648870840001</v>
      </c>
      <c r="E259" s="364">
        <v>149.64360211799999</v>
      </c>
      <c r="F259" s="306">
        <v>75.052319000000011</v>
      </c>
      <c r="G259" s="364">
        <v>2454.9070000000002</v>
      </c>
      <c r="H259" s="307">
        <v>0.53689999999999993</v>
      </c>
      <c r="I259" s="364">
        <v>6</v>
      </c>
      <c r="J259" s="308">
        <v>36.578800000000001</v>
      </c>
      <c r="K259" s="308">
        <v>2.5</v>
      </c>
      <c r="L259" s="364">
        <v>1258.5</v>
      </c>
      <c r="M259" s="311">
        <v>51.259999999999991</v>
      </c>
      <c r="N259" s="364">
        <v>4.8212353569999999</v>
      </c>
      <c r="O259" s="364">
        <v>-1.7187810960000001</v>
      </c>
    </row>
    <row r="260" spans="2:15" s="41" customFormat="1">
      <c r="B260" s="310" t="s">
        <v>377</v>
      </c>
      <c r="C260" s="305" t="s">
        <v>384</v>
      </c>
      <c r="D260" s="364">
        <v>2433.6680003380002</v>
      </c>
      <c r="E260" s="364">
        <v>3937.2201245860001</v>
      </c>
      <c r="F260" s="306">
        <v>69.455861999999996</v>
      </c>
      <c r="G260" s="364">
        <v>5360.7070000000003</v>
      </c>
      <c r="H260" s="307">
        <v>1.403</v>
      </c>
      <c r="I260" s="364">
        <v>28</v>
      </c>
      <c r="J260" s="308">
        <v>43.995699999999999</v>
      </c>
      <c r="K260" s="308">
        <v>2.5</v>
      </c>
      <c r="L260" s="364">
        <v>5370.9229999999998</v>
      </c>
      <c r="M260" s="311">
        <v>100.19</v>
      </c>
      <c r="N260" s="364">
        <v>32.945671664999999</v>
      </c>
      <c r="O260" s="364">
        <v>-7.6828345279999999</v>
      </c>
    </row>
    <row r="261" spans="2:15" s="41" customFormat="1">
      <c r="B261" s="310" t="s">
        <v>377</v>
      </c>
      <c r="C261" s="305" t="s">
        <v>385</v>
      </c>
      <c r="D261" s="364">
        <v>2430.8009814870002</v>
      </c>
      <c r="E261" s="364">
        <v>3847.9659781320001</v>
      </c>
      <c r="F261" s="306">
        <v>69.979070000000007</v>
      </c>
      <c r="G261" s="364">
        <v>5312.9920000000002</v>
      </c>
      <c r="H261" s="307">
        <v>1.3976</v>
      </c>
      <c r="I261" s="364">
        <v>19</v>
      </c>
      <c r="J261" s="308">
        <v>44.326700000000002</v>
      </c>
      <c r="K261" s="308">
        <v>2.5</v>
      </c>
      <c r="L261" s="364">
        <v>5363.8190000000004</v>
      </c>
      <c r="M261" s="311">
        <v>100.95</v>
      </c>
      <c r="N261" s="364">
        <v>32.877551371999999</v>
      </c>
      <c r="O261" s="364">
        <v>-7.6291933700000003</v>
      </c>
    </row>
    <row r="262" spans="2:15" s="41" customFormat="1">
      <c r="B262" s="310" t="s">
        <v>377</v>
      </c>
      <c r="C262" s="305" t="s">
        <v>386</v>
      </c>
      <c r="D262" s="364">
        <v>2.8670188510000001</v>
      </c>
      <c r="E262" s="364">
        <v>89.254146453999994</v>
      </c>
      <c r="F262" s="306">
        <v>46.939231999999997</v>
      </c>
      <c r="G262" s="364">
        <v>47.715000000000003</v>
      </c>
      <c r="H262" s="307">
        <v>2</v>
      </c>
      <c r="I262" s="364">
        <v>9</v>
      </c>
      <c r="J262" s="308">
        <v>7.1380999999999997</v>
      </c>
      <c r="K262" s="308">
        <v>2.5</v>
      </c>
      <c r="L262" s="364">
        <v>7.1040000000000001</v>
      </c>
      <c r="M262" s="311">
        <v>14.879999999999999</v>
      </c>
      <c r="N262" s="364">
        <v>6.8120292999999998E-2</v>
      </c>
      <c r="O262" s="364">
        <v>-5.3641158000000001E-2</v>
      </c>
    </row>
    <row r="263" spans="2:15" s="41" customFormat="1">
      <c r="B263" s="310" t="s">
        <v>377</v>
      </c>
      <c r="C263" s="305" t="s">
        <v>387</v>
      </c>
      <c r="D263" s="364">
        <v>107.207307337</v>
      </c>
      <c r="E263" s="364"/>
      <c r="F263" s="306"/>
      <c r="G263" s="364">
        <v>107.20699999999999</v>
      </c>
      <c r="H263" s="307">
        <v>2.6861999999999999</v>
      </c>
      <c r="I263" s="364">
        <v>1</v>
      </c>
      <c r="J263" s="308">
        <v>45</v>
      </c>
      <c r="K263" s="308">
        <v>2.5</v>
      </c>
      <c r="L263" s="364">
        <v>141.57499999999999</v>
      </c>
      <c r="M263" s="311">
        <v>132.05000000000001</v>
      </c>
      <c r="N263" s="364">
        <v>1.2959112100000001</v>
      </c>
      <c r="O263" s="364">
        <v>-8.0061660729999993</v>
      </c>
    </row>
    <row r="264" spans="2:15" s="41" customFormat="1">
      <c r="B264" s="310" t="s">
        <v>377</v>
      </c>
      <c r="C264" s="305" t="s">
        <v>388</v>
      </c>
      <c r="D264" s="364">
        <v>107.207307337</v>
      </c>
      <c r="E264" s="364"/>
      <c r="F264" s="306"/>
      <c r="G264" s="364">
        <v>107.20699999999999</v>
      </c>
      <c r="H264" s="307">
        <v>2.6861999999999999</v>
      </c>
      <c r="I264" s="364">
        <v>1</v>
      </c>
      <c r="J264" s="308">
        <v>45</v>
      </c>
      <c r="K264" s="308">
        <v>2.5</v>
      </c>
      <c r="L264" s="364">
        <v>141.57499999999999</v>
      </c>
      <c r="M264" s="311">
        <v>132.05000000000001</v>
      </c>
      <c r="N264" s="364">
        <v>1.2959112100000001</v>
      </c>
      <c r="O264" s="364">
        <v>-8.0061660729999993</v>
      </c>
    </row>
    <row r="265" spans="2:15" s="41" customFormat="1">
      <c r="B265" s="310" t="s">
        <v>377</v>
      </c>
      <c r="C265" s="305" t="s">
        <v>389</v>
      </c>
      <c r="D265" s="364"/>
      <c r="E265" s="364"/>
      <c r="F265" s="306"/>
      <c r="G265" s="364"/>
      <c r="H265" s="307"/>
      <c r="I265" s="364"/>
      <c r="J265" s="308"/>
      <c r="K265" s="308"/>
      <c r="L265" s="364"/>
      <c r="M265" s="311"/>
      <c r="N265" s="364"/>
      <c r="O265" s="364"/>
    </row>
    <row r="266" spans="2:15" s="41" customFormat="1">
      <c r="B266" s="310" t="s">
        <v>377</v>
      </c>
      <c r="C266" s="305" t="s">
        <v>390</v>
      </c>
      <c r="D266" s="364">
        <v>110.08936291099999</v>
      </c>
      <c r="E266" s="364"/>
      <c r="F266" s="306"/>
      <c r="G266" s="364">
        <v>110.089</v>
      </c>
      <c r="H266" s="307">
        <v>25</v>
      </c>
      <c r="I266" s="364">
        <v>1</v>
      </c>
      <c r="J266" s="308">
        <v>44.906500000000001</v>
      </c>
      <c r="K266" s="308">
        <v>2.5</v>
      </c>
      <c r="L266" s="364">
        <v>287.17500000000001</v>
      </c>
      <c r="M266" s="311">
        <v>260.84999999999997</v>
      </c>
      <c r="N266" s="364">
        <v>12.359328695</v>
      </c>
      <c r="O266" s="364">
        <v>-66.716331882999995</v>
      </c>
    </row>
    <row r="267" spans="2:15" s="41" customFormat="1">
      <c r="B267" s="310" t="s">
        <v>377</v>
      </c>
      <c r="C267" s="305" t="s">
        <v>391</v>
      </c>
      <c r="D267" s="364"/>
      <c r="E267" s="364"/>
      <c r="F267" s="306"/>
      <c r="G267" s="364"/>
      <c r="H267" s="307"/>
      <c r="I267" s="364"/>
      <c r="J267" s="308"/>
      <c r="K267" s="308"/>
      <c r="L267" s="364"/>
      <c r="M267" s="311"/>
      <c r="N267" s="364"/>
      <c r="O267" s="364"/>
    </row>
    <row r="268" spans="2:15" s="41" customFormat="1">
      <c r="B268" s="310" t="s">
        <v>377</v>
      </c>
      <c r="C268" s="309" t="s">
        <v>392</v>
      </c>
      <c r="D268" s="364">
        <v>110.08936291099999</v>
      </c>
      <c r="E268" s="364"/>
      <c r="F268" s="306"/>
      <c r="G268" s="364">
        <v>110.089</v>
      </c>
      <c r="H268" s="307">
        <v>25</v>
      </c>
      <c r="I268" s="364">
        <v>1</v>
      </c>
      <c r="J268" s="308">
        <v>44.906500000000001</v>
      </c>
      <c r="K268" s="308">
        <v>2.5</v>
      </c>
      <c r="L268" s="364">
        <v>287.17500000000001</v>
      </c>
      <c r="M268" s="311">
        <v>260.84999999999997</v>
      </c>
      <c r="N268" s="364">
        <v>12.359328695</v>
      </c>
      <c r="O268" s="364">
        <v>-66.716331882999995</v>
      </c>
    </row>
    <row r="269" spans="2:15" s="41" customFormat="1">
      <c r="B269" s="310" t="s">
        <v>377</v>
      </c>
      <c r="C269" s="305" t="s">
        <v>393</v>
      </c>
      <c r="D269" s="364"/>
      <c r="E269" s="364"/>
      <c r="F269" s="306"/>
      <c r="G269" s="364"/>
      <c r="H269" s="307"/>
      <c r="I269" s="364"/>
      <c r="J269" s="308"/>
      <c r="K269" s="308"/>
      <c r="L269" s="364"/>
      <c r="M269" s="311"/>
      <c r="N269" s="364"/>
      <c r="O269" s="364"/>
    </row>
    <row r="270" spans="2:15" s="41" customFormat="1">
      <c r="B270" s="304" t="s">
        <v>377</v>
      </c>
      <c r="C270" s="305" t="s">
        <v>394</v>
      </c>
      <c r="D270" s="364">
        <v>363.20308800100003</v>
      </c>
      <c r="E270" s="364">
        <v>3.2366116140000001</v>
      </c>
      <c r="F270" s="306">
        <v>93.271169</v>
      </c>
      <c r="G270" s="364">
        <v>366.43400000000003</v>
      </c>
      <c r="H270" s="307">
        <v>100</v>
      </c>
      <c r="I270" s="364">
        <v>15</v>
      </c>
      <c r="J270" s="308">
        <v>43.801200000000001</v>
      </c>
      <c r="K270" s="308">
        <v>2.5</v>
      </c>
      <c r="L270" s="364"/>
      <c r="M270" s="311"/>
      <c r="N270" s="364">
        <v>160.502951658</v>
      </c>
      <c r="O270" s="364">
        <v>-88.250994437000003</v>
      </c>
    </row>
    <row r="271" spans="2:15" s="41" customFormat="1" ht="12.75" customHeight="1">
      <c r="B271" s="508"/>
      <c r="C271" s="509" t="s">
        <v>395</v>
      </c>
      <c r="D271" s="365">
        <v>11793.151914295</v>
      </c>
      <c r="E271" s="365">
        <v>7315.8663993219998</v>
      </c>
      <c r="F271" s="342">
        <v>69.026084000000012</v>
      </c>
      <c r="G271" s="365">
        <v>17034.907999999999</v>
      </c>
      <c r="H271" s="343">
        <v>2.9846999999999997</v>
      </c>
      <c r="I271" s="365">
        <v>77</v>
      </c>
      <c r="J271" s="317">
        <v>43.362899999999996</v>
      </c>
      <c r="K271" s="317">
        <v>2.5</v>
      </c>
      <c r="L271" s="365">
        <v>10743.246999999999</v>
      </c>
      <c r="M271" s="345">
        <v>63.06</v>
      </c>
      <c r="N271" s="365">
        <v>222.337053379</v>
      </c>
      <c r="O271" s="365">
        <v>-176.25857287700001</v>
      </c>
    </row>
    <row r="272" spans="2:15">
      <c r="D272" s="9"/>
      <c r="E272" s="9"/>
      <c r="F272" s="9"/>
      <c r="G272" s="9"/>
      <c r="H272" s="9"/>
      <c r="I272" s="9"/>
      <c r="J272" s="9"/>
      <c r="K272" s="9"/>
      <c r="L272" s="9"/>
      <c r="M272" s="9"/>
      <c r="N272" s="9"/>
      <c r="O272" s="9"/>
    </row>
    <row r="273" spans="1:16" s="232" customFormat="1" ht="84" customHeight="1">
      <c r="A273" s="185"/>
      <c r="B273" s="504" t="s">
        <v>403</v>
      </c>
      <c r="C273" s="505" t="s">
        <v>363</v>
      </c>
      <c r="D273" s="505" t="s">
        <v>364</v>
      </c>
      <c r="E273" s="505" t="s">
        <v>365</v>
      </c>
      <c r="F273" s="505" t="s">
        <v>366</v>
      </c>
      <c r="G273" s="505" t="s">
        <v>367</v>
      </c>
      <c r="H273" s="505" t="s">
        <v>368</v>
      </c>
      <c r="I273" s="505" t="s">
        <v>369</v>
      </c>
      <c r="J273" s="505" t="s">
        <v>370</v>
      </c>
      <c r="K273" s="505" t="s">
        <v>371</v>
      </c>
      <c r="L273" s="505" t="s">
        <v>372</v>
      </c>
      <c r="M273" s="505" t="s">
        <v>373</v>
      </c>
      <c r="N273" s="505" t="s">
        <v>374</v>
      </c>
      <c r="O273" s="505" t="s">
        <v>375</v>
      </c>
      <c r="P273" s="41"/>
    </row>
    <row r="274" spans="1:16" s="13" customFormat="1">
      <c r="A274" s="9"/>
      <c r="B274" s="276" t="s">
        <v>192</v>
      </c>
      <c r="C274" s="341" t="s">
        <v>113</v>
      </c>
      <c r="D274" s="341" t="s">
        <v>114</v>
      </c>
      <c r="E274" s="341" t="s">
        <v>115</v>
      </c>
      <c r="F274" s="341" t="s">
        <v>116</v>
      </c>
      <c r="G274" s="341" t="s">
        <v>117</v>
      </c>
      <c r="H274" s="341" t="s">
        <v>183</v>
      </c>
      <c r="I274" s="341" t="s">
        <v>184</v>
      </c>
      <c r="J274" s="341" t="s">
        <v>185</v>
      </c>
      <c r="K274" s="341" t="s">
        <v>186</v>
      </c>
      <c r="L274" s="341" t="s">
        <v>354</v>
      </c>
      <c r="M274" s="341" t="s">
        <v>187</v>
      </c>
      <c r="N274" s="341" t="s">
        <v>188</v>
      </c>
      <c r="O274" s="341" t="s">
        <v>189</v>
      </c>
      <c r="P274" s="41"/>
    </row>
    <row r="275" spans="1:16" s="41" customFormat="1" ht="19.5" customHeight="1">
      <c r="B275" s="303" t="s">
        <v>341</v>
      </c>
      <c r="C275" s="304" t="s">
        <v>377</v>
      </c>
      <c r="D275" s="305"/>
      <c r="E275" s="305"/>
      <c r="F275" s="305"/>
      <c r="G275" s="305"/>
      <c r="H275" s="305"/>
      <c r="I275" s="305"/>
      <c r="J275" s="305"/>
      <c r="K275" s="305"/>
      <c r="L275" s="305"/>
      <c r="M275" s="305"/>
      <c r="N275" s="305"/>
      <c r="O275" s="305"/>
    </row>
    <row r="276" spans="1:16" s="41" customFormat="1">
      <c r="B276" s="507" t="s">
        <v>377</v>
      </c>
      <c r="C276" s="305" t="s">
        <v>378</v>
      </c>
      <c r="D276" s="364">
        <v>39065.611181230001</v>
      </c>
      <c r="E276" s="364">
        <v>19272.434719754001</v>
      </c>
      <c r="F276" s="306">
        <v>55.525449000000009</v>
      </c>
      <c r="G276" s="364">
        <v>47350.188999999998</v>
      </c>
      <c r="H276" s="307">
        <v>3.6299999999999999E-2</v>
      </c>
      <c r="I276" s="364">
        <v>145</v>
      </c>
      <c r="J276" s="308">
        <v>22.8566</v>
      </c>
      <c r="K276" s="308">
        <v>2.5</v>
      </c>
      <c r="L276" s="364">
        <v>5140.8379999999997</v>
      </c>
      <c r="M276" s="311">
        <v>10.85</v>
      </c>
      <c r="N276" s="364">
        <v>3.921680651</v>
      </c>
      <c r="O276" s="364">
        <v>-0.328968547</v>
      </c>
    </row>
    <row r="277" spans="1:16" s="41" customFormat="1">
      <c r="B277" s="310" t="s">
        <v>377</v>
      </c>
      <c r="C277" s="305" t="s">
        <v>379</v>
      </c>
      <c r="D277" s="364">
        <v>38913.362649768998</v>
      </c>
      <c r="E277" s="364">
        <v>19073.198064881999</v>
      </c>
      <c r="F277" s="306">
        <v>55.618879000000007</v>
      </c>
      <c r="G277" s="364">
        <v>47098.322999999997</v>
      </c>
      <c r="H277" s="307">
        <v>3.5799999999999998E-2</v>
      </c>
      <c r="I277" s="364">
        <v>135</v>
      </c>
      <c r="J277" s="308">
        <v>22.884399999999999</v>
      </c>
      <c r="K277" s="308">
        <v>2.5</v>
      </c>
      <c r="L277" s="364">
        <v>5092.1880000000001</v>
      </c>
      <c r="M277" s="311">
        <v>10.81</v>
      </c>
      <c r="N277" s="364">
        <v>3.8638740899999999</v>
      </c>
      <c r="O277" s="364">
        <v>-0.32345917400000002</v>
      </c>
    </row>
    <row r="278" spans="1:16" s="41" customFormat="1">
      <c r="B278" s="310" t="s">
        <v>377</v>
      </c>
      <c r="C278" s="305" t="s">
        <v>380</v>
      </c>
      <c r="D278" s="364">
        <v>152.248531461</v>
      </c>
      <c r="E278" s="364">
        <v>199.236654872</v>
      </c>
      <c r="F278" s="306">
        <v>46.705657000000002</v>
      </c>
      <c r="G278" s="364">
        <v>251.86699999999999</v>
      </c>
      <c r="H278" s="307">
        <v>0.12990000000000002</v>
      </c>
      <c r="I278" s="364">
        <v>10</v>
      </c>
      <c r="J278" s="308">
        <v>17.657800000000002</v>
      </c>
      <c r="K278" s="308">
        <v>2.5</v>
      </c>
      <c r="L278" s="364">
        <v>48.65</v>
      </c>
      <c r="M278" s="311">
        <v>19.309999999999999</v>
      </c>
      <c r="N278" s="364">
        <v>5.7806560999999999E-2</v>
      </c>
      <c r="O278" s="364">
        <v>-5.5093729999999997E-3</v>
      </c>
    </row>
    <row r="279" spans="1:16" s="41" customFormat="1">
      <c r="B279" s="310" t="s">
        <v>377</v>
      </c>
      <c r="C279" s="305" t="s">
        <v>381</v>
      </c>
      <c r="D279" s="364">
        <v>3416.2147823549999</v>
      </c>
      <c r="E279" s="364">
        <v>3966.2228623599999</v>
      </c>
      <c r="F279" s="306">
        <v>47.312952000000003</v>
      </c>
      <c r="G279" s="364">
        <v>5423.9390000000003</v>
      </c>
      <c r="H279" s="307">
        <v>0.18810000000000002</v>
      </c>
      <c r="I279" s="364">
        <v>57</v>
      </c>
      <c r="J279" s="308">
        <v>38.291599999999995</v>
      </c>
      <c r="K279" s="308">
        <v>2.5</v>
      </c>
      <c r="L279" s="364">
        <v>2163.4989999999998</v>
      </c>
      <c r="M279" s="311">
        <v>39.879999999999995</v>
      </c>
      <c r="N279" s="364">
        <v>3.847888851</v>
      </c>
      <c r="O279" s="364">
        <v>-0.63196784699999997</v>
      </c>
    </row>
    <row r="280" spans="1:16" s="41" customFormat="1">
      <c r="B280" s="310" t="s">
        <v>377</v>
      </c>
      <c r="C280" s="305" t="s">
        <v>382</v>
      </c>
      <c r="D280" s="364">
        <v>1509.1961629949999</v>
      </c>
      <c r="E280" s="364">
        <v>3.530773216</v>
      </c>
      <c r="F280" s="306">
        <v>40.884968000000001</v>
      </c>
      <c r="G280" s="364">
        <v>1510.741</v>
      </c>
      <c r="H280" s="307">
        <v>0.39370000000000005</v>
      </c>
      <c r="I280" s="364">
        <v>25</v>
      </c>
      <c r="J280" s="308">
        <v>19.635999999999999</v>
      </c>
      <c r="K280" s="308">
        <v>2.5</v>
      </c>
      <c r="L280" s="364">
        <v>411.11399999999998</v>
      </c>
      <c r="M280" s="311">
        <v>27.21</v>
      </c>
      <c r="N280" s="364">
        <v>1.0377396249999999</v>
      </c>
      <c r="O280" s="364">
        <v>-2.0965722580000001</v>
      </c>
    </row>
    <row r="281" spans="1:16" s="41" customFormat="1">
      <c r="B281" s="310" t="s">
        <v>377</v>
      </c>
      <c r="C281" s="305" t="s">
        <v>383</v>
      </c>
      <c r="D281" s="364">
        <v>161.42224084399999</v>
      </c>
      <c r="E281" s="364">
        <v>507.84006732</v>
      </c>
      <c r="F281" s="306">
        <v>67.848866000000001</v>
      </c>
      <c r="G281" s="364">
        <v>530.23699999999997</v>
      </c>
      <c r="H281" s="307">
        <v>0.58079999999999998</v>
      </c>
      <c r="I281" s="364">
        <v>5</v>
      </c>
      <c r="J281" s="308">
        <v>43.180800000000005</v>
      </c>
      <c r="K281" s="308">
        <v>2.5</v>
      </c>
      <c r="L281" s="364">
        <v>399.04300000000001</v>
      </c>
      <c r="M281" s="311">
        <v>75.25</v>
      </c>
      <c r="N281" s="364">
        <v>1.318311097</v>
      </c>
      <c r="O281" s="364">
        <v>-0.111065951</v>
      </c>
    </row>
    <row r="282" spans="1:16" s="41" customFormat="1">
      <c r="B282" s="310" t="s">
        <v>377</v>
      </c>
      <c r="C282" s="305" t="s">
        <v>384</v>
      </c>
      <c r="D282" s="364">
        <v>2147.186787609</v>
      </c>
      <c r="E282" s="364">
        <v>791.17557814400004</v>
      </c>
      <c r="F282" s="306">
        <v>49.770161000000002</v>
      </c>
      <c r="G282" s="364">
        <v>2568.7109999999998</v>
      </c>
      <c r="H282" s="307">
        <v>1.3563000000000001</v>
      </c>
      <c r="I282" s="364">
        <v>29</v>
      </c>
      <c r="J282" s="308">
        <v>39.557199999999995</v>
      </c>
      <c r="K282" s="308">
        <v>2.5</v>
      </c>
      <c r="L282" s="364">
        <v>2497.1329999999998</v>
      </c>
      <c r="M282" s="311">
        <v>97.21</v>
      </c>
      <c r="N282" s="364">
        <v>14.235026190999999</v>
      </c>
      <c r="O282" s="364">
        <v>-3.1193949289999998</v>
      </c>
    </row>
    <row r="283" spans="1:16" s="41" customFormat="1">
      <c r="B283" s="310" t="s">
        <v>377</v>
      </c>
      <c r="C283" s="305" t="s">
        <v>385</v>
      </c>
      <c r="D283" s="364">
        <v>2127.5413001480001</v>
      </c>
      <c r="E283" s="364">
        <v>511.16361559400002</v>
      </c>
      <c r="F283" s="306">
        <v>66.802450000000007</v>
      </c>
      <c r="G283" s="364">
        <v>2493.0630000000001</v>
      </c>
      <c r="H283" s="307">
        <v>1.3427</v>
      </c>
      <c r="I283" s="364">
        <v>24</v>
      </c>
      <c r="J283" s="308">
        <v>39.392800000000001</v>
      </c>
      <c r="K283" s="308">
        <v>2.5</v>
      </c>
      <c r="L283" s="364">
        <v>2385.7640000000001</v>
      </c>
      <c r="M283" s="311">
        <v>95.69</v>
      </c>
      <c r="N283" s="364">
        <v>13.621521147999999</v>
      </c>
      <c r="O283" s="364">
        <v>-3.115296941</v>
      </c>
    </row>
    <row r="284" spans="1:16" s="41" customFormat="1">
      <c r="B284" s="310" t="s">
        <v>377</v>
      </c>
      <c r="C284" s="305" t="s">
        <v>386</v>
      </c>
      <c r="D284" s="364">
        <v>19.645487460999998</v>
      </c>
      <c r="E284" s="364">
        <v>280.01196255000002</v>
      </c>
      <c r="F284" s="306">
        <v>18.686000000000003</v>
      </c>
      <c r="G284" s="364">
        <v>75.647999999999996</v>
      </c>
      <c r="H284" s="307">
        <v>1.8033000000000001</v>
      </c>
      <c r="I284" s="364">
        <v>5</v>
      </c>
      <c r="J284" s="308">
        <v>44.974399999999996</v>
      </c>
      <c r="K284" s="308">
        <v>2.5</v>
      </c>
      <c r="L284" s="364">
        <v>111.36799999999999</v>
      </c>
      <c r="M284" s="311">
        <v>147.21</v>
      </c>
      <c r="N284" s="364">
        <v>0.61350504299999997</v>
      </c>
      <c r="O284" s="364">
        <v>-4.0979880000000003E-3</v>
      </c>
    </row>
    <row r="285" spans="1:16" s="41" customFormat="1">
      <c r="B285" s="310" t="s">
        <v>377</v>
      </c>
      <c r="C285" s="305" t="s">
        <v>387</v>
      </c>
      <c r="D285" s="364">
        <v>1972.1795533530001</v>
      </c>
      <c r="E285" s="364">
        <v>308.80495263</v>
      </c>
      <c r="F285" s="306">
        <v>36.914193000000004</v>
      </c>
      <c r="G285" s="364">
        <v>2094.2159999999999</v>
      </c>
      <c r="H285" s="307">
        <v>3.5680999999999998</v>
      </c>
      <c r="I285" s="364">
        <v>20</v>
      </c>
      <c r="J285" s="308">
        <v>44.996900000000004</v>
      </c>
      <c r="K285" s="308">
        <v>2.5</v>
      </c>
      <c r="L285" s="364">
        <v>3131.9349999999999</v>
      </c>
      <c r="M285" s="311">
        <v>149.55000000000001</v>
      </c>
      <c r="N285" s="364">
        <v>33.624169836999997</v>
      </c>
      <c r="O285" s="364">
        <v>-5.8818679300000003</v>
      </c>
    </row>
    <row r="286" spans="1:16" s="41" customFormat="1">
      <c r="B286" s="310" t="s">
        <v>377</v>
      </c>
      <c r="C286" s="305" t="s">
        <v>388</v>
      </c>
      <c r="D286" s="364">
        <v>1755.1650098120001</v>
      </c>
      <c r="E286" s="364">
        <v>237.84075860999999</v>
      </c>
      <c r="F286" s="306">
        <v>42.361162000000007</v>
      </c>
      <c r="G286" s="364">
        <v>1863.008</v>
      </c>
      <c r="H286" s="307">
        <v>3.0181</v>
      </c>
      <c r="I286" s="364">
        <v>15</v>
      </c>
      <c r="J286" s="308">
        <v>44.996499999999997</v>
      </c>
      <c r="K286" s="308">
        <v>2.5</v>
      </c>
      <c r="L286" s="364">
        <v>2619.181</v>
      </c>
      <c r="M286" s="311">
        <v>140.57999999999998</v>
      </c>
      <c r="N286" s="364">
        <v>25.300704071999998</v>
      </c>
      <c r="O286" s="364">
        <v>-5.6301691460000001</v>
      </c>
    </row>
    <row r="287" spans="1:16" s="41" customFormat="1">
      <c r="B287" s="310" t="s">
        <v>377</v>
      </c>
      <c r="C287" s="305" t="s">
        <v>389</v>
      </c>
      <c r="D287" s="364">
        <v>217.01454354099999</v>
      </c>
      <c r="E287" s="364">
        <v>70.964194019999994</v>
      </c>
      <c r="F287" s="306">
        <v>18.686000000000003</v>
      </c>
      <c r="G287" s="364">
        <v>231.20699999999999</v>
      </c>
      <c r="H287" s="307">
        <v>8</v>
      </c>
      <c r="I287" s="364">
        <v>5</v>
      </c>
      <c r="J287" s="308">
        <v>45</v>
      </c>
      <c r="K287" s="308">
        <v>2.5</v>
      </c>
      <c r="L287" s="364">
        <v>512.75400000000002</v>
      </c>
      <c r="M287" s="311">
        <v>221.76999999999998</v>
      </c>
      <c r="N287" s="364">
        <v>8.3234657649999999</v>
      </c>
      <c r="O287" s="364">
        <v>-0.25169878400000001</v>
      </c>
    </row>
    <row r="288" spans="1:16" s="41" customFormat="1">
      <c r="B288" s="310" t="s">
        <v>377</v>
      </c>
      <c r="C288" s="305" t="s">
        <v>390</v>
      </c>
      <c r="D288" s="364"/>
      <c r="E288" s="364">
        <v>20.739034134000001</v>
      </c>
      <c r="F288" s="306">
        <v>18.872860000000003</v>
      </c>
      <c r="G288" s="364">
        <v>4.1900000000000004</v>
      </c>
      <c r="H288" s="307">
        <v>11.8436</v>
      </c>
      <c r="I288" s="364">
        <v>4</v>
      </c>
      <c r="J288" s="308">
        <v>45</v>
      </c>
      <c r="K288" s="308">
        <v>2.5</v>
      </c>
      <c r="L288" s="364">
        <v>10.577999999999999</v>
      </c>
      <c r="M288" s="311">
        <v>252.47000000000003</v>
      </c>
      <c r="N288" s="364">
        <v>0.223293877</v>
      </c>
      <c r="O288" s="364">
        <v>-9.75719E-4</v>
      </c>
    </row>
    <row r="289" spans="1:16" s="41" customFormat="1">
      <c r="B289" s="310" t="s">
        <v>377</v>
      </c>
      <c r="C289" s="305" t="s">
        <v>391</v>
      </c>
      <c r="D289" s="364"/>
      <c r="E289" s="364">
        <v>20.739034134000001</v>
      </c>
      <c r="F289" s="306">
        <v>18.872860000000003</v>
      </c>
      <c r="G289" s="364">
        <v>4.1900000000000004</v>
      </c>
      <c r="H289" s="307">
        <v>11.8436</v>
      </c>
      <c r="I289" s="364">
        <v>4</v>
      </c>
      <c r="J289" s="308">
        <v>45</v>
      </c>
      <c r="K289" s="308">
        <v>2.5</v>
      </c>
      <c r="L289" s="364">
        <v>10.577999999999999</v>
      </c>
      <c r="M289" s="311">
        <v>252.47000000000003</v>
      </c>
      <c r="N289" s="364">
        <v>0.223293877</v>
      </c>
      <c r="O289" s="364">
        <v>-9.75719E-4</v>
      </c>
    </row>
    <row r="290" spans="1:16" s="41" customFormat="1">
      <c r="B290" s="310" t="s">
        <v>377</v>
      </c>
      <c r="C290" s="309" t="s">
        <v>392</v>
      </c>
      <c r="D290" s="364"/>
      <c r="E290" s="364"/>
      <c r="F290" s="306"/>
      <c r="G290" s="364"/>
      <c r="H290" s="307"/>
      <c r="I290" s="364"/>
      <c r="J290" s="308"/>
      <c r="K290" s="308"/>
      <c r="L290" s="364"/>
      <c r="M290" s="311"/>
      <c r="N290" s="364"/>
      <c r="O290" s="364"/>
    </row>
    <row r="291" spans="1:16" s="41" customFormat="1">
      <c r="B291" s="310" t="s">
        <v>377</v>
      </c>
      <c r="C291" s="305" t="s">
        <v>393</v>
      </c>
      <c r="D291" s="364"/>
      <c r="E291" s="364"/>
      <c r="F291" s="306"/>
      <c r="G291" s="364"/>
      <c r="H291" s="307"/>
      <c r="I291" s="364"/>
      <c r="J291" s="308"/>
      <c r="K291" s="308"/>
      <c r="L291" s="364"/>
      <c r="M291" s="311"/>
      <c r="N291" s="364"/>
      <c r="O291" s="364"/>
    </row>
    <row r="292" spans="1:16" s="41" customFormat="1">
      <c r="B292" s="304" t="s">
        <v>377</v>
      </c>
      <c r="C292" s="305" t="s">
        <v>394</v>
      </c>
      <c r="D292" s="364">
        <v>208.60348795600001</v>
      </c>
      <c r="E292" s="364">
        <v>29.488569115000001</v>
      </c>
      <c r="F292" s="306">
        <v>77.92062</v>
      </c>
      <c r="G292" s="364">
        <v>233.19900000000001</v>
      </c>
      <c r="H292" s="307">
        <v>100</v>
      </c>
      <c r="I292" s="364">
        <v>1</v>
      </c>
      <c r="J292" s="308">
        <v>45</v>
      </c>
      <c r="K292" s="308">
        <v>2.5</v>
      </c>
      <c r="L292" s="364"/>
      <c r="M292" s="311"/>
      <c r="N292" s="364">
        <v>104.939639826</v>
      </c>
      <c r="O292" s="364">
        <v>-158.615426894</v>
      </c>
    </row>
    <row r="293" spans="1:16" s="41" customFormat="1" ht="12.75" customHeight="1">
      <c r="B293" s="508"/>
      <c r="C293" s="509" t="s">
        <v>395</v>
      </c>
      <c r="D293" s="365">
        <v>48480.414196341997</v>
      </c>
      <c r="E293" s="365">
        <v>24900.236556673</v>
      </c>
      <c r="F293" s="342">
        <v>54.049255000000002</v>
      </c>
      <c r="G293" s="365">
        <v>59715.423000000003</v>
      </c>
      <c r="H293" s="343">
        <v>0.63580000000000003</v>
      </c>
      <c r="I293" s="365">
        <v>286</v>
      </c>
      <c r="J293" s="317">
        <v>25.940400000000004</v>
      </c>
      <c r="K293" s="317">
        <v>2.5</v>
      </c>
      <c r="L293" s="365">
        <v>13754.14</v>
      </c>
      <c r="M293" s="345">
        <v>23.03</v>
      </c>
      <c r="N293" s="365">
        <v>163.14774995499999</v>
      </c>
      <c r="O293" s="365">
        <v>-170.78624007499999</v>
      </c>
    </row>
    <row r="294" spans="1:16" s="41" customFormat="1" ht="12.75" customHeight="1">
      <c r="B294" s="508"/>
      <c r="C294" s="510" t="s">
        <v>407</v>
      </c>
      <c r="D294" s="365">
        <v>1295976.7235681971</v>
      </c>
      <c r="E294" s="365">
        <v>199973.260856785</v>
      </c>
      <c r="F294" s="342">
        <v>61.411539000000005</v>
      </c>
      <c r="G294" s="365">
        <v>1449028.6669999999</v>
      </c>
      <c r="H294" s="343">
        <v>0.33429999999999999</v>
      </c>
      <c r="I294" s="365">
        <v>10173</v>
      </c>
      <c r="J294" s="317">
        <v>42.890299999999996</v>
      </c>
      <c r="K294" s="317">
        <v>1.5440719999999999</v>
      </c>
      <c r="L294" s="365">
        <v>177689.54800000001</v>
      </c>
      <c r="M294" s="345">
        <v>12.26</v>
      </c>
      <c r="N294" s="365">
        <v>1966.709973734</v>
      </c>
      <c r="O294" s="365">
        <v>-2339.7701267809998</v>
      </c>
    </row>
    <row r="295" spans="1:16">
      <c r="D295" s="9"/>
      <c r="E295" s="9"/>
      <c r="F295" s="9"/>
      <c r="G295" s="9"/>
      <c r="H295" s="9"/>
      <c r="I295" s="9"/>
      <c r="J295" s="9"/>
      <c r="K295" s="9"/>
      <c r="L295" s="9"/>
      <c r="M295" s="9"/>
      <c r="N295" s="9"/>
      <c r="O295" s="9"/>
    </row>
    <row r="296" spans="1:16" s="232" customFormat="1" ht="84" customHeight="1">
      <c r="A296" s="185"/>
      <c r="B296" s="504" t="s">
        <v>362</v>
      </c>
      <c r="C296" s="505" t="s">
        <v>363</v>
      </c>
      <c r="D296" s="505" t="s">
        <v>364</v>
      </c>
      <c r="E296" s="505" t="s">
        <v>365</v>
      </c>
      <c r="F296" s="505" t="s">
        <v>366</v>
      </c>
      <c r="G296" s="505" t="s">
        <v>367</v>
      </c>
      <c r="H296" s="505" t="s">
        <v>368</v>
      </c>
      <c r="I296" s="505" t="s">
        <v>369</v>
      </c>
      <c r="J296" s="505" t="s">
        <v>370</v>
      </c>
      <c r="K296" s="505" t="s">
        <v>371</v>
      </c>
      <c r="L296" s="505" t="s">
        <v>372</v>
      </c>
      <c r="M296" s="505" t="s">
        <v>373</v>
      </c>
      <c r="N296" s="505" t="s">
        <v>374</v>
      </c>
      <c r="O296" s="505" t="s">
        <v>375</v>
      </c>
      <c r="P296" s="41"/>
    </row>
    <row r="297" spans="1:16" s="13" customFormat="1">
      <c r="A297" s="9"/>
      <c r="B297" s="276" t="s">
        <v>241</v>
      </c>
      <c r="C297" s="341" t="s">
        <v>113</v>
      </c>
      <c r="D297" s="341" t="s">
        <v>114</v>
      </c>
      <c r="E297" s="341" t="s">
        <v>115</v>
      </c>
      <c r="F297" s="341" t="s">
        <v>116</v>
      </c>
      <c r="G297" s="341" t="s">
        <v>117</v>
      </c>
      <c r="H297" s="341" t="s">
        <v>183</v>
      </c>
      <c r="I297" s="341" t="s">
        <v>184</v>
      </c>
      <c r="J297" s="341" t="s">
        <v>185</v>
      </c>
      <c r="K297" s="341" t="s">
        <v>186</v>
      </c>
      <c r="L297" s="341" t="s">
        <v>354</v>
      </c>
      <c r="M297" s="341" t="s">
        <v>187</v>
      </c>
      <c r="N297" s="341" t="s">
        <v>188</v>
      </c>
      <c r="O297" s="341" t="s">
        <v>189</v>
      </c>
      <c r="P297" s="41"/>
    </row>
    <row r="298" spans="1:16" s="41" customFormat="1" ht="19.5" customHeight="1">
      <c r="B298" s="303" t="s">
        <v>376</v>
      </c>
      <c r="C298" s="304" t="s">
        <v>377</v>
      </c>
      <c r="D298" s="373"/>
      <c r="E298" s="305" t="s">
        <v>377</v>
      </c>
      <c r="F298" s="305" t="s">
        <v>377</v>
      </c>
      <c r="G298" s="305" t="s">
        <v>377</v>
      </c>
      <c r="H298" s="305" t="s">
        <v>377</v>
      </c>
      <c r="I298" s="305" t="s">
        <v>377</v>
      </c>
      <c r="J298" s="305" t="s">
        <v>377</v>
      </c>
      <c r="K298" s="305" t="s">
        <v>377</v>
      </c>
      <c r="L298" s="305" t="s">
        <v>377</v>
      </c>
      <c r="M298" s="305" t="s">
        <v>377</v>
      </c>
      <c r="N298" s="305" t="s">
        <v>377</v>
      </c>
      <c r="O298" s="305" t="s">
        <v>377</v>
      </c>
    </row>
    <row r="299" spans="1:16" s="41" customFormat="1">
      <c r="B299" s="507" t="s">
        <v>377</v>
      </c>
      <c r="C299" s="305" t="s">
        <v>378</v>
      </c>
      <c r="D299" s="364">
        <v>119175.76653399999</v>
      </c>
      <c r="E299" s="364">
        <v>248452.99373300001</v>
      </c>
      <c r="F299" s="306">
        <v>56.3</v>
      </c>
      <c r="G299" s="364">
        <v>261201.93645400001</v>
      </c>
      <c r="H299" s="307">
        <v>6.8400000000000002E-2</v>
      </c>
      <c r="I299" s="364">
        <v>2054</v>
      </c>
      <c r="J299" s="305">
        <v>29.7</v>
      </c>
      <c r="K299" s="308">
        <v>1.977608</v>
      </c>
      <c r="L299" s="364">
        <v>35631.326080999999</v>
      </c>
      <c r="M299" s="309">
        <v>13.6</v>
      </c>
      <c r="N299" s="364">
        <v>53.018358585000001</v>
      </c>
      <c r="O299" s="364">
        <v>-35.532560418999999</v>
      </c>
    </row>
    <row r="300" spans="1:16" s="41" customFormat="1">
      <c r="B300" s="310" t="s">
        <v>377</v>
      </c>
      <c r="C300" s="305" t="s">
        <v>379</v>
      </c>
      <c r="D300" s="364">
        <v>73574.964288999996</v>
      </c>
      <c r="E300" s="364">
        <v>178080.68326200001</v>
      </c>
      <c r="F300" s="306">
        <v>56.5</v>
      </c>
      <c r="G300" s="364">
        <v>176047.13022699999</v>
      </c>
      <c r="H300" s="307">
        <v>4.7600000000000003E-2</v>
      </c>
      <c r="I300" s="364">
        <v>1443</v>
      </c>
      <c r="J300" s="308">
        <v>29.2</v>
      </c>
      <c r="K300" s="308">
        <v>1.984793</v>
      </c>
      <c r="L300" s="364">
        <v>19068.497834000002</v>
      </c>
      <c r="M300" s="309">
        <v>10.8</v>
      </c>
      <c r="N300" s="364">
        <v>24.534642601000002</v>
      </c>
      <c r="O300" s="364">
        <v>-21.247193521</v>
      </c>
    </row>
    <row r="301" spans="1:16" s="41" customFormat="1">
      <c r="B301" s="310" t="s">
        <v>377</v>
      </c>
      <c r="C301" s="305" t="s">
        <v>380</v>
      </c>
      <c r="D301" s="364">
        <v>45600.802244999999</v>
      </c>
      <c r="E301" s="364">
        <v>70372.310471000004</v>
      </c>
      <c r="F301" s="306">
        <v>55.9</v>
      </c>
      <c r="G301" s="364">
        <v>85154.806226000001</v>
      </c>
      <c r="H301" s="307">
        <v>0.11119999999999999</v>
      </c>
      <c r="I301" s="364">
        <v>611</v>
      </c>
      <c r="J301" s="305">
        <v>30.6</v>
      </c>
      <c r="K301" s="308">
        <v>1.962755</v>
      </c>
      <c r="L301" s="364">
        <v>16562.828247000001</v>
      </c>
      <c r="M301" s="309">
        <v>19.5</v>
      </c>
      <c r="N301" s="364">
        <v>28.483715984</v>
      </c>
      <c r="O301" s="364">
        <v>-14.285366897999999</v>
      </c>
    </row>
    <row r="302" spans="1:16" s="41" customFormat="1">
      <c r="B302" s="310" t="s">
        <v>377</v>
      </c>
      <c r="C302" s="305" t="s">
        <v>381</v>
      </c>
      <c r="D302" s="364">
        <v>106179.877247</v>
      </c>
      <c r="E302" s="364">
        <v>134523.308968</v>
      </c>
      <c r="F302" s="306">
        <v>57.3</v>
      </c>
      <c r="G302" s="364">
        <v>184757.55411200001</v>
      </c>
      <c r="H302" s="307">
        <v>0.1918</v>
      </c>
      <c r="I302" s="364">
        <v>1812</v>
      </c>
      <c r="J302" s="305">
        <v>31.1</v>
      </c>
      <c r="K302" s="308">
        <v>1.9691479999999999</v>
      </c>
      <c r="L302" s="364">
        <v>50559.476047999997</v>
      </c>
      <c r="M302" s="309">
        <v>27.4</v>
      </c>
      <c r="N302" s="364">
        <v>108.673192503</v>
      </c>
      <c r="O302" s="364">
        <v>-66.699624581999998</v>
      </c>
    </row>
    <row r="303" spans="1:16" s="41" customFormat="1">
      <c r="B303" s="310" t="s">
        <v>377</v>
      </c>
      <c r="C303" s="305" t="s">
        <v>382</v>
      </c>
      <c r="D303" s="364">
        <v>91139.952919000003</v>
      </c>
      <c r="E303" s="364">
        <v>38653.947916999998</v>
      </c>
      <c r="F303" s="306">
        <v>55.6</v>
      </c>
      <c r="G303" s="364">
        <v>105316.436289</v>
      </c>
      <c r="H303" s="307">
        <v>0.36759999999999998</v>
      </c>
      <c r="I303" s="364">
        <v>1635</v>
      </c>
      <c r="J303" s="305">
        <v>20.6</v>
      </c>
      <c r="K303" s="308">
        <v>1.9481759999999999</v>
      </c>
      <c r="L303" s="364">
        <v>27129.359886999999</v>
      </c>
      <c r="M303" s="309">
        <v>25.8</v>
      </c>
      <c r="N303" s="364">
        <v>81.236963557999999</v>
      </c>
      <c r="O303" s="364">
        <v>-69.696123842999995</v>
      </c>
    </row>
    <row r="304" spans="1:16" s="41" customFormat="1">
      <c r="B304" s="310" t="s">
        <v>377</v>
      </c>
      <c r="C304" s="305" t="s">
        <v>383</v>
      </c>
      <c r="D304" s="364">
        <v>76102.931114000006</v>
      </c>
      <c r="E304" s="364">
        <v>11408.246803</v>
      </c>
      <c r="F304" s="306">
        <v>58.6</v>
      </c>
      <c r="G304" s="364">
        <v>80652.679772999996</v>
      </c>
      <c r="H304" s="307">
        <v>0.57800000000000007</v>
      </c>
      <c r="I304" s="364">
        <v>1163</v>
      </c>
      <c r="J304" s="308">
        <v>13.5</v>
      </c>
      <c r="K304" s="308">
        <v>2.3213490000000001</v>
      </c>
      <c r="L304" s="364">
        <v>17128.638437000001</v>
      </c>
      <c r="M304" s="309">
        <v>21.2</v>
      </c>
      <c r="N304" s="364">
        <v>62.730112441999999</v>
      </c>
      <c r="O304" s="364">
        <v>-71.102986289</v>
      </c>
    </row>
    <row r="305" spans="1:16" s="41" customFormat="1">
      <c r="B305" s="310" t="s">
        <v>377</v>
      </c>
      <c r="C305" s="305" t="s">
        <v>384</v>
      </c>
      <c r="D305" s="364">
        <v>69639.348947000006</v>
      </c>
      <c r="E305" s="364">
        <v>21434.231804999999</v>
      </c>
      <c r="F305" s="306">
        <v>55.2</v>
      </c>
      <c r="G305" s="364">
        <v>75960.696953000006</v>
      </c>
      <c r="H305" s="307">
        <v>1.1624000000000001</v>
      </c>
      <c r="I305" s="364">
        <v>1369</v>
      </c>
      <c r="J305" s="305">
        <v>21.3</v>
      </c>
      <c r="K305" s="308">
        <v>2.1343899999999998</v>
      </c>
      <c r="L305" s="364">
        <v>34856.522153999998</v>
      </c>
      <c r="M305" s="309">
        <v>45.9</v>
      </c>
      <c r="N305" s="364">
        <v>195.02923687200001</v>
      </c>
      <c r="O305" s="364">
        <v>-163.43476913399999</v>
      </c>
    </row>
    <row r="306" spans="1:16" s="41" customFormat="1">
      <c r="B306" s="310" t="s">
        <v>377</v>
      </c>
      <c r="C306" s="305" t="s">
        <v>385</v>
      </c>
      <c r="D306" s="364">
        <v>69369.526939000003</v>
      </c>
      <c r="E306" s="364">
        <v>21427.761538999999</v>
      </c>
      <c r="F306" s="306">
        <v>55.2</v>
      </c>
      <c r="G306" s="364">
        <v>75687.720612999998</v>
      </c>
      <c r="H306" s="307">
        <v>1.1599999999999999</v>
      </c>
      <c r="I306" s="364">
        <v>1283</v>
      </c>
      <c r="J306" s="305">
        <v>21.4</v>
      </c>
      <c r="K306" s="308">
        <v>2.132215</v>
      </c>
      <c r="L306" s="364">
        <v>34802.048568999999</v>
      </c>
      <c r="M306" s="311">
        <v>46</v>
      </c>
      <c r="N306" s="364">
        <v>194.62393445800001</v>
      </c>
      <c r="O306" s="364">
        <v>-159.16630147399999</v>
      </c>
    </row>
    <row r="307" spans="1:16" s="41" customFormat="1">
      <c r="B307" s="310" t="s">
        <v>377</v>
      </c>
      <c r="C307" s="305" t="s">
        <v>386</v>
      </c>
      <c r="D307" s="364">
        <v>269.82200799999998</v>
      </c>
      <c r="E307" s="364">
        <v>6.4702659999999996</v>
      </c>
      <c r="F307" s="306">
        <v>65</v>
      </c>
      <c r="G307" s="364">
        <v>272.97633999999999</v>
      </c>
      <c r="H307" s="307">
        <v>1.8412999999999999</v>
      </c>
      <c r="I307" s="364">
        <v>86</v>
      </c>
      <c r="J307" s="305">
        <v>7.3</v>
      </c>
      <c r="K307" s="308">
        <v>2.737438</v>
      </c>
      <c r="L307" s="364">
        <v>54.473585999999997</v>
      </c>
      <c r="M307" s="311">
        <v>20</v>
      </c>
      <c r="N307" s="364">
        <v>0.405302414</v>
      </c>
      <c r="O307" s="364">
        <v>-4.2684676599999998</v>
      </c>
    </row>
    <row r="308" spans="1:16" s="41" customFormat="1">
      <c r="B308" s="310" t="s">
        <v>377</v>
      </c>
      <c r="C308" s="305" t="s">
        <v>387</v>
      </c>
      <c r="D308" s="364">
        <v>16062.439636999999</v>
      </c>
      <c r="E308" s="364">
        <v>7684.5964690000001</v>
      </c>
      <c r="F308" s="306">
        <v>33.200000000000003</v>
      </c>
      <c r="G308" s="364">
        <v>15053.518581</v>
      </c>
      <c r="H308" s="307">
        <v>3.3985000000000003</v>
      </c>
      <c r="I308" s="364">
        <v>3608</v>
      </c>
      <c r="J308" s="305">
        <v>33.4</v>
      </c>
      <c r="K308" s="308">
        <v>2.2104590000000002</v>
      </c>
      <c r="L308" s="364">
        <v>15191.595638999999</v>
      </c>
      <c r="M308" s="309">
        <v>100.9</v>
      </c>
      <c r="N308" s="364">
        <v>164.825333978</v>
      </c>
      <c r="O308" s="364">
        <v>-137.07773699200001</v>
      </c>
    </row>
    <row r="309" spans="1:16" s="41" customFormat="1">
      <c r="B309" s="310" t="s">
        <v>377</v>
      </c>
      <c r="C309" s="305" t="s">
        <v>388</v>
      </c>
      <c r="D309" s="364">
        <v>15000.348441</v>
      </c>
      <c r="E309" s="364">
        <v>7567.8120090000002</v>
      </c>
      <c r="F309" s="306">
        <v>33</v>
      </c>
      <c r="G309" s="364">
        <v>14121.680425</v>
      </c>
      <c r="H309" s="307">
        <v>3.0947999999999998</v>
      </c>
      <c r="I309" s="364">
        <v>3570</v>
      </c>
      <c r="J309" s="305">
        <v>33.200000000000003</v>
      </c>
      <c r="K309" s="308">
        <v>2.3017660000000002</v>
      </c>
      <c r="L309" s="364">
        <v>13911.576478000001</v>
      </c>
      <c r="M309" s="309">
        <v>98.5</v>
      </c>
      <c r="N309" s="364">
        <v>137.30294714999999</v>
      </c>
      <c r="O309" s="364">
        <v>-114.478116184</v>
      </c>
    </row>
    <row r="310" spans="1:16" s="41" customFormat="1">
      <c r="B310" s="310" t="s">
        <v>377</v>
      </c>
      <c r="C310" s="305" t="s">
        <v>389</v>
      </c>
      <c r="D310" s="364">
        <v>1062.091197</v>
      </c>
      <c r="E310" s="364">
        <v>116.78446</v>
      </c>
      <c r="F310" s="306">
        <v>44</v>
      </c>
      <c r="G310" s="364">
        <v>931.83815600000003</v>
      </c>
      <c r="H310" s="307">
        <v>8</v>
      </c>
      <c r="I310" s="364">
        <v>38</v>
      </c>
      <c r="J310" s="305">
        <v>36.9</v>
      </c>
      <c r="K310" s="308">
        <v>0.82672699999999999</v>
      </c>
      <c r="L310" s="364">
        <v>1280.0191609999999</v>
      </c>
      <c r="M310" s="309">
        <v>137.4</v>
      </c>
      <c r="N310" s="364">
        <v>27.522386827999998</v>
      </c>
      <c r="O310" s="364">
        <v>-22.599620808000001</v>
      </c>
    </row>
    <row r="311" spans="1:16" s="41" customFormat="1">
      <c r="B311" s="310" t="s">
        <v>377</v>
      </c>
      <c r="C311" s="305" t="s">
        <v>390</v>
      </c>
      <c r="D311" s="364">
        <v>3921.4803609999999</v>
      </c>
      <c r="E311" s="364">
        <v>197.82136499999999</v>
      </c>
      <c r="F311" s="306">
        <v>61.8</v>
      </c>
      <c r="G311" s="364">
        <v>3784.9122419999999</v>
      </c>
      <c r="H311" s="307">
        <v>18.9878</v>
      </c>
      <c r="I311" s="364">
        <v>45</v>
      </c>
      <c r="J311" s="305">
        <v>24.1</v>
      </c>
      <c r="K311" s="308">
        <v>1.9980469999999999</v>
      </c>
      <c r="L311" s="364">
        <v>4872.7786409999999</v>
      </c>
      <c r="M311" s="309">
        <v>128.69999999999999</v>
      </c>
      <c r="N311" s="364">
        <v>172.94430910599999</v>
      </c>
      <c r="O311" s="364">
        <v>-482.14575434900001</v>
      </c>
    </row>
    <row r="312" spans="1:16" s="41" customFormat="1">
      <c r="B312" s="310" t="s">
        <v>377</v>
      </c>
      <c r="C312" s="305" t="s">
        <v>391</v>
      </c>
      <c r="D312" s="364">
        <v>888.24595499999998</v>
      </c>
      <c r="E312" s="364">
        <v>29.804034999999999</v>
      </c>
      <c r="F312" s="306">
        <v>62</v>
      </c>
      <c r="G312" s="364">
        <v>761.62605399999995</v>
      </c>
      <c r="H312" s="307">
        <v>11.000400000000001</v>
      </c>
      <c r="I312" s="364">
        <v>22</v>
      </c>
      <c r="J312" s="305">
        <v>24</v>
      </c>
      <c r="K312" s="308">
        <v>1.406453</v>
      </c>
      <c r="L312" s="364">
        <v>818.62832400000002</v>
      </c>
      <c r="M312" s="309">
        <v>107.5</v>
      </c>
      <c r="N312" s="364">
        <v>20.110108219000001</v>
      </c>
      <c r="O312" s="364">
        <v>-250.67818147899999</v>
      </c>
    </row>
    <row r="313" spans="1:16" s="41" customFormat="1">
      <c r="B313" s="310" t="s">
        <v>377</v>
      </c>
      <c r="C313" s="305" t="s">
        <v>392</v>
      </c>
      <c r="D313" s="364">
        <v>3033.2344069999999</v>
      </c>
      <c r="E313" s="364">
        <v>168.01732899999999</v>
      </c>
      <c r="F313" s="306">
        <v>61.7</v>
      </c>
      <c r="G313" s="364">
        <v>3023.286188</v>
      </c>
      <c r="H313" s="307">
        <v>21</v>
      </c>
      <c r="I313" s="364">
        <v>23</v>
      </c>
      <c r="J313" s="305">
        <v>24.1</v>
      </c>
      <c r="K313" s="308">
        <v>2.1470820000000002</v>
      </c>
      <c r="L313" s="364">
        <v>4054.1503160000002</v>
      </c>
      <c r="M313" s="309">
        <v>134.1</v>
      </c>
      <c r="N313" s="364">
        <v>152.83420088700001</v>
      </c>
      <c r="O313" s="364">
        <v>-231.46757287</v>
      </c>
    </row>
    <row r="314" spans="1:16" s="41" customFormat="1">
      <c r="B314" s="310" t="s">
        <v>377</v>
      </c>
      <c r="C314" s="305" t="s">
        <v>393</v>
      </c>
      <c r="D314" s="364"/>
      <c r="E314" s="364"/>
      <c r="F314" s="306" t="s">
        <v>377</v>
      </c>
      <c r="G314" s="364"/>
      <c r="H314" s="307"/>
      <c r="I314" s="364"/>
      <c r="J314" s="308"/>
      <c r="K314" s="305"/>
      <c r="L314" s="364"/>
      <c r="M314" s="309"/>
      <c r="N314" s="364"/>
      <c r="O314" s="364"/>
    </row>
    <row r="315" spans="1:16" s="41" customFormat="1">
      <c r="B315" s="304" t="s">
        <v>377</v>
      </c>
      <c r="C315" s="305" t="s">
        <v>394</v>
      </c>
      <c r="D315" s="364">
        <v>4150.6270329999998</v>
      </c>
      <c r="E315" s="364">
        <v>19.811229000000001</v>
      </c>
      <c r="F315" s="306">
        <v>76</v>
      </c>
      <c r="G315" s="364">
        <v>4100.4078669999999</v>
      </c>
      <c r="H315" s="307">
        <v>100</v>
      </c>
      <c r="I315" s="364">
        <v>35</v>
      </c>
      <c r="J315" s="305">
        <v>1.6</v>
      </c>
      <c r="K315" s="308">
        <v>1.3775500000000001</v>
      </c>
      <c r="L315" s="364">
        <v>823.36552099999994</v>
      </c>
      <c r="M315" s="309">
        <v>20.100000000000001</v>
      </c>
      <c r="N315" s="364">
        <v>2650.9954849999999</v>
      </c>
      <c r="O315" s="364">
        <v>-2656.2189783899998</v>
      </c>
    </row>
    <row r="316" spans="1:16" s="41" customFormat="1" ht="12.75" customHeight="1">
      <c r="B316" s="508"/>
      <c r="C316" s="509" t="s">
        <v>395</v>
      </c>
      <c r="D316" s="365">
        <f>+D299+D302+D303+D304+D305+D308+D311+D315</f>
        <v>486372.42379199999</v>
      </c>
      <c r="E316" s="365">
        <f>+E299+E302+E303+E304+E305+E308+E311+E315</f>
        <v>462374.95828899991</v>
      </c>
      <c r="F316" s="342">
        <v>56</v>
      </c>
      <c r="G316" s="365">
        <f>+G299+G302+G303+G304+G305+G308+G311+G315</f>
        <v>730828.14227099996</v>
      </c>
      <c r="H316" s="343">
        <v>1.0397999999999998</v>
      </c>
      <c r="I316" s="365">
        <f>+I299+I302+I303+I304+I305+I308+I311+I315</f>
        <v>11721</v>
      </c>
      <c r="J316" s="317">
        <v>26</v>
      </c>
      <c r="K316" s="317">
        <v>2.0269940000000002</v>
      </c>
      <c r="L316" s="365">
        <f>+L299+L302+L303+L304+L305+L308+L311+L315</f>
        <v>186193.062408</v>
      </c>
      <c r="M316" s="345">
        <v>25.5</v>
      </c>
      <c r="N316" s="365">
        <f>+N299+N302+N303+N304+N305+N308+N311+N315</f>
        <v>3489.452992044</v>
      </c>
      <c r="O316" s="365">
        <f>+O299+O302+O303+O304+O305+O308+O311+O315</f>
        <v>-3681.9085339980002</v>
      </c>
    </row>
    <row r="317" spans="1:16">
      <c r="D317" s="9"/>
      <c r="E317" s="9"/>
      <c r="F317" s="9"/>
      <c r="G317" s="9"/>
      <c r="H317" s="9"/>
      <c r="I317" s="9"/>
      <c r="J317" s="9"/>
      <c r="K317" s="9"/>
      <c r="L317" s="9"/>
      <c r="M317" s="9"/>
      <c r="N317" s="9"/>
      <c r="O317" s="9"/>
    </row>
    <row r="318" spans="1:16" s="232" customFormat="1" ht="84" customHeight="1">
      <c r="A318" s="185"/>
      <c r="B318" s="504" t="s">
        <v>362</v>
      </c>
      <c r="C318" s="505" t="s">
        <v>363</v>
      </c>
      <c r="D318" s="505" t="s">
        <v>364</v>
      </c>
      <c r="E318" s="505" t="s">
        <v>365</v>
      </c>
      <c r="F318" s="505" t="s">
        <v>366</v>
      </c>
      <c r="G318" s="505" t="s">
        <v>367</v>
      </c>
      <c r="H318" s="505" t="s">
        <v>368</v>
      </c>
      <c r="I318" s="505" t="s">
        <v>369</v>
      </c>
      <c r="J318" s="505" t="s">
        <v>370</v>
      </c>
      <c r="K318" s="505" t="s">
        <v>371</v>
      </c>
      <c r="L318" s="505" t="s">
        <v>372</v>
      </c>
      <c r="M318" s="505" t="s">
        <v>373</v>
      </c>
      <c r="N318" s="505" t="s">
        <v>374</v>
      </c>
      <c r="O318" s="505" t="s">
        <v>375</v>
      </c>
      <c r="P318" s="41"/>
    </row>
    <row r="319" spans="1:16" s="13" customFormat="1">
      <c r="A319" s="9"/>
      <c r="B319" s="276" t="s">
        <v>241</v>
      </c>
      <c r="C319" s="341" t="s">
        <v>113</v>
      </c>
      <c r="D319" s="341" t="s">
        <v>114</v>
      </c>
      <c r="E319" s="341" t="s">
        <v>115</v>
      </c>
      <c r="F319" s="341" t="s">
        <v>116</v>
      </c>
      <c r="G319" s="341" t="s">
        <v>117</v>
      </c>
      <c r="H319" s="341" t="s">
        <v>183</v>
      </c>
      <c r="I319" s="341" t="s">
        <v>184</v>
      </c>
      <c r="J319" s="341" t="s">
        <v>185</v>
      </c>
      <c r="K319" s="341" t="s">
        <v>186</v>
      </c>
      <c r="L319" s="341" t="s">
        <v>354</v>
      </c>
      <c r="M319" s="341" t="s">
        <v>187</v>
      </c>
      <c r="N319" s="341" t="s">
        <v>188</v>
      </c>
      <c r="O319" s="341" t="s">
        <v>189</v>
      </c>
      <c r="P319" s="41"/>
    </row>
    <row r="320" spans="1:16" s="41" customFormat="1" ht="19.5" customHeight="1">
      <c r="B320" s="303" t="s">
        <v>396</v>
      </c>
      <c r="C320" s="304" t="s">
        <v>377</v>
      </c>
      <c r="D320" s="305" t="s">
        <v>377</v>
      </c>
      <c r="E320" s="305" t="s">
        <v>377</v>
      </c>
      <c r="F320" s="305" t="s">
        <v>377</v>
      </c>
      <c r="G320" s="305" t="s">
        <v>377</v>
      </c>
      <c r="H320" s="305" t="s">
        <v>377</v>
      </c>
      <c r="I320" s="305" t="s">
        <v>377</v>
      </c>
      <c r="J320" s="305" t="s">
        <v>377</v>
      </c>
      <c r="K320" s="305" t="s">
        <v>377</v>
      </c>
      <c r="L320" s="305" t="s">
        <v>377</v>
      </c>
      <c r="M320" s="305" t="s">
        <v>377</v>
      </c>
      <c r="N320" s="305" t="s">
        <v>377</v>
      </c>
      <c r="O320" s="305" t="s">
        <v>377</v>
      </c>
    </row>
    <row r="321" spans="2:15" s="41" customFormat="1">
      <c r="B321" s="507" t="s">
        <v>377</v>
      </c>
      <c r="C321" s="305" t="s">
        <v>378</v>
      </c>
      <c r="D321" s="364">
        <v>22953.759515581001</v>
      </c>
      <c r="E321" s="364">
        <v>4419.0662774579996</v>
      </c>
      <c r="F321" s="306">
        <v>60</v>
      </c>
      <c r="G321" s="364">
        <v>23596.763999999999</v>
      </c>
      <c r="H321" s="307">
        <v>8.8999999999999996E-2</v>
      </c>
      <c r="I321" s="364">
        <v>1168</v>
      </c>
      <c r="J321" s="305">
        <v>17.600000000000001</v>
      </c>
      <c r="K321" s="308">
        <v>1.9763109999999999</v>
      </c>
      <c r="L321" s="364">
        <v>1638.0820000000001</v>
      </c>
      <c r="M321" s="309">
        <v>6.9</v>
      </c>
      <c r="N321" s="364">
        <v>3.610001054</v>
      </c>
      <c r="O321" s="364">
        <v>-3.5836384109999999</v>
      </c>
    </row>
    <row r="322" spans="2:15" s="41" customFormat="1">
      <c r="B322" s="310" t="s">
        <v>377</v>
      </c>
      <c r="C322" s="305" t="s">
        <v>379</v>
      </c>
      <c r="D322" s="364">
        <v>11427.528883588</v>
      </c>
      <c r="E322" s="364">
        <v>2719.4827837620001</v>
      </c>
      <c r="F322" s="306">
        <v>59.1</v>
      </c>
      <c r="G322" s="364">
        <v>12607.423000000001</v>
      </c>
      <c r="H322" s="307">
        <v>5.04E-2</v>
      </c>
      <c r="I322" s="364">
        <v>494</v>
      </c>
      <c r="J322" s="305">
        <v>16.399999999999999</v>
      </c>
      <c r="K322" s="308">
        <v>2.3139090000000002</v>
      </c>
      <c r="L322" s="364">
        <v>588.46</v>
      </c>
      <c r="M322" s="309">
        <v>4.7</v>
      </c>
      <c r="N322" s="364">
        <v>0.848671921</v>
      </c>
      <c r="O322" s="364">
        <v>-1.8201266330000001</v>
      </c>
    </row>
    <row r="323" spans="2:15" s="41" customFormat="1">
      <c r="B323" s="310" t="s">
        <v>377</v>
      </c>
      <c r="C323" s="305" t="s">
        <v>380</v>
      </c>
      <c r="D323" s="364">
        <v>11526.230631992999</v>
      </c>
      <c r="E323" s="364">
        <v>1699.583493696</v>
      </c>
      <c r="F323" s="306">
        <v>61.4</v>
      </c>
      <c r="G323" s="364">
        <v>10989.341</v>
      </c>
      <c r="H323" s="307">
        <v>0.1333</v>
      </c>
      <c r="I323" s="364">
        <v>674</v>
      </c>
      <c r="J323" s="305">
        <v>18.899999999999999</v>
      </c>
      <c r="K323" s="308">
        <v>1.589005</v>
      </c>
      <c r="L323" s="364">
        <v>1049.6220000000001</v>
      </c>
      <c r="M323" s="309">
        <v>9.6</v>
      </c>
      <c r="N323" s="364">
        <v>2.7613291329999998</v>
      </c>
      <c r="O323" s="364">
        <v>-1.763511778</v>
      </c>
    </row>
    <row r="324" spans="2:15" s="41" customFormat="1">
      <c r="B324" s="310" t="s">
        <v>377</v>
      </c>
      <c r="C324" s="305" t="s">
        <v>381</v>
      </c>
      <c r="D324" s="364">
        <v>24935.162718120999</v>
      </c>
      <c r="E324" s="364">
        <v>4267.6351725349996</v>
      </c>
      <c r="F324" s="306">
        <v>61</v>
      </c>
      <c r="G324" s="364">
        <v>32578.944</v>
      </c>
      <c r="H324" s="307">
        <v>0.19880000000000003</v>
      </c>
      <c r="I324" s="364">
        <v>3184</v>
      </c>
      <c r="J324" s="305">
        <v>12.6</v>
      </c>
      <c r="K324" s="308">
        <v>1.607596</v>
      </c>
      <c r="L324" s="364">
        <v>2309.317</v>
      </c>
      <c r="M324" s="309">
        <v>7.1</v>
      </c>
      <c r="N324" s="364">
        <v>8.1543203179999999</v>
      </c>
      <c r="O324" s="364">
        <v>-8.5855179330000002</v>
      </c>
    </row>
    <row r="325" spans="2:15" s="41" customFormat="1">
      <c r="B325" s="310" t="s">
        <v>377</v>
      </c>
      <c r="C325" s="305" t="s">
        <v>382</v>
      </c>
      <c r="D325" s="364">
        <v>57960.624611134997</v>
      </c>
      <c r="E325" s="364">
        <v>7058.8397720330004</v>
      </c>
      <c r="F325" s="306">
        <v>59.2</v>
      </c>
      <c r="G325" s="364">
        <v>62182.252999999997</v>
      </c>
      <c r="H325" s="307">
        <v>0.33679999999999999</v>
      </c>
      <c r="I325" s="364">
        <v>6745</v>
      </c>
      <c r="J325" s="305">
        <v>9.4</v>
      </c>
      <c r="K325" s="308">
        <v>1.8096289999999999</v>
      </c>
      <c r="L325" s="364">
        <v>4537.7759999999998</v>
      </c>
      <c r="M325" s="309">
        <v>7.3</v>
      </c>
      <c r="N325" s="364">
        <v>19.882120561000001</v>
      </c>
      <c r="O325" s="364">
        <v>-27.689265413000001</v>
      </c>
    </row>
    <row r="326" spans="2:15" s="41" customFormat="1">
      <c r="B326" s="310" t="s">
        <v>377</v>
      </c>
      <c r="C326" s="305" t="s">
        <v>383</v>
      </c>
      <c r="D326" s="364">
        <v>57200.062902427999</v>
      </c>
      <c r="E326" s="364">
        <v>9097.0177206549997</v>
      </c>
      <c r="F326" s="306">
        <v>52</v>
      </c>
      <c r="G326" s="364">
        <v>63290.076000000001</v>
      </c>
      <c r="H326" s="307">
        <v>0.59899999999999998</v>
      </c>
      <c r="I326" s="364">
        <v>5537</v>
      </c>
      <c r="J326" s="305">
        <v>12.1</v>
      </c>
      <c r="K326" s="308">
        <v>1.656774</v>
      </c>
      <c r="L326" s="364">
        <v>8483.277</v>
      </c>
      <c r="M326" s="309">
        <v>13.4</v>
      </c>
      <c r="N326" s="364">
        <v>46.056071828</v>
      </c>
      <c r="O326" s="364">
        <v>-65.356018629000005</v>
      </c>
    </row>
    <row r="327" spans="2:15" s="41" customFormat="1">
      <c r="B327" s="310" t="s">
        <v>377</v>
      </c>
      <c r="C327" s="305" t="s">
        <v>384</v>
      </c>
      <c r="D327" s="364">
        <v>46991.686679475002</v>
      </c>
      <c r="E327" s="364">
        <v>5634.3519277920004</v>
      </c>
      <c r="F327" s="306">
        <v>56.6</v>
      </c>
      <c r="G327" s="364">
        <v>51364.37</v>
      </c>
      <c r="H327" s="307">
        <v>1.1093</v>
      </c>
      <c r="I327" s="364">
        <v>5391</v>
      </c>
      <c r="J327" s="305">
        <v>13.2</v>
      </c>
      <c r="K327" s="308">
        <v>1.538859</v>
      </c>
      <c r="L327" s="364">
        <v>9270.8169999999991</v>
      </c>
      <c r="M327" s="311">
        <v>18</v>
      </c>
      <c r="N327" s="364">
        <v>78.057868730999999</v>
      </c>
      <c r="O327" s="364">
        <v>-71.811019251000005</v>
      </c>
    </row>
    <row r="328" spans="2:15" s="41" customFormat="1">
      <c r="B328" s="310" t="s">
        <v>377</v>
      </c>
      <c r="C328" s="305" t="s">
        <v>385</v>
      </c>
      <c r="D328" s="364">
        <v>45067.745039727997</v>
      </c>
      <c r="E328" s="364">
        <v>5367.5752053019996</v>
      </c>
      <c r="F328" s="306">
        <v>56.9</v>
      </c>
      <c r="G328" s="364">
        <v>49449.538</v>
      </c>
      <c r="H328" s="307">
        <v>1.0718000000000001</v>
      </c>
      <c r="I328" s="364">
        <v>4682</v>
      </c>
      <c r="J328" s="305">
        <v>13.2</v>
      </c>
      <c r="K328" s="308">
        <v>1.5513239999999999</v>
      </c>
      <c r="L328" s="364">
        <v>8884.34</v>
      </c>
      <c r="M328" s="311">
        <v>18</v>
      </c>
      <c r="N328" s="364">
        <v>72.367914584000005</v>
      </c>
      <c r="O328" s="364">
        <v>-58.437775743000003</v>
      </c>
    </row>
    <row r="329" spans="2:15" s="41" customFormat="1">
      <c r="B329" s="310" t="s">
        <v>377</v>
      </c>
      <c r="C329" s="305" t="s">
        <v>386</v>
      </c>
      <c r="D329" s="364">
        <v>1923.941639747</v>
      </c>
      <c r="E329" s="364">
        <v>266.77672249</v>
      </c>
      <c r="F329" s="306">
        <v>50.4</v>
      </c>
      <c r="G329" s="364">
        <v>1914.8320000000001</v>
      </c>
      <c r="H329" s="307">
        <v>2.0758999999999999</v>
      </c>
      <c r="I329" s="364">
        <v>709</v>
      </c>
      <c r="J329" s="305">
        <v>14.1</v>
      </c>
      <c r="K329" s="308">
        <v>1.216968</v>
      </c>
      <c r="L329" s="364">
        <v>386.476</v>
      </c>
      <c r="M329" s="309">
        <v>20.2</v>
      </c>
      <c r="N329" s="364">
        <v>5.6899541469999999</v>
      </c>
      <c r="O329" s="364">
        <v>-13.373243508</v>
      </c>
    </row>
    <row r="330" spans="2:15" s="41" customFormat="1">
      <c r="B330" s="310" t="s">
        <v>377</v>
      </c>
      <c r="C330" s="305" t="s">
        <v>387</v>
      </c>
      <c r="D330" s="364">
        <v>3443.251077674</v>
      </c>
      <c r="E330" s="364">
        <v>2188.2052033119999</v>
      </c>
      <c r="F330" s="306">
        <v>59.5</v>
      </c>
      <c r="G330" s="364">
        <v>4160.415</v>
      </c>
      <c r="H330" s="307">
        <v>4.1168000000000005</v>
      </c>
      <c r="I330" s="364">
        <v>7627</v>
      </c>
      <c r="J330" s="305">
        <v>20.2</v>
      </c>
      <c r="K330" s="308">
        <v>2.05911</v>
      </c>
      <c r="L330" s="364">
        <v>1988.662</v>
      </c>
      <c r="M330" s="309">
        <v>47.8</v>
      </c>
      <c r="N330" s="364">
        <v>36.773666480999999</v>
      </c>
      <c r="O330" s="364">
        <v>-111.35264258799999</v>
      </c>
    </row>
    <row r="331" spans="2:15" s="41" customFormat="1">
      <c r="B331" s="310" t="s">
        <v>377</v>
      </c>
      <c r="C331" s="305" t="s">
        <v>388</v>
      </c>
      <c r="D331" s="364">
        <v>2557.020460622</v>
      </c>
      <c r="E331" s="364">
        <v>2083.2268948619999</v>
      </c>
      <c r="F331" s="306">
        <v>61.1</v>
      </c>
      <c r="G331" s="364">
        <v>3440.5740000000001</v>
      </c>
      <c r="H331" s="307">
        <v>3.3568000000000002</v>
      </c>
      <c r="I331" s="364">
        <v>7472</v>
      </c>
      <c r="J331" s="305">
        <v>20.100000000000001</v>
      </c>
      <c r="K331" s="308">
        <v>2.325536</v>
      </c>
      <c r="L331" s="364">
        <v>1635.692</v>
      </c>
      <c r="M331" s="309">
        <v>47.5</v>
      </c>
      <c r="N331" s="364">
        <v>24.964344130000001</v>
      </c>
      <c r="O331" s="364">
        <v>-100.720134976</v>
      </c>
    </row>
    <row r="332" spans="2:15" s="41" customFormat="1">
      <c r="B332" s="310" t="s">
        <v>377</v>
      </c>
      <c r="C332" s="305" t="s">
        <v>389</v>
      </c>
      <c r="D332" s="364">
        <v>886.23061705199996</v>
      </c>
      <c r="E332" s="364">
        <v>104.97830845</v>
      </c>
      <c r="F332" s="306">
        <v>28.6</v>
      </c>
      <c r="G332" s="364">
        <v>719.84100000000001</v>
      </c>
      <c r="H332" s="307">
        <v>7.7494999999999994</v>
      </c>
      <c r="I332" s="364">
        <v>155</v>
      </c>
      <c r="J332" s="305">
        <v>21.1</v>
      </c>
      <c r="K332" s="308">
        <v>0.78569</v>
      </c>
      <c r="L332" s="364">
        <v>352.97</v>
      </c>
      <c r="M332" s="311">
        <v>49</v>
      </c>
      <c r="N332" s="364">
        <v>11.809322351</v>
      </c>
      <c r="O332" s="364">
        <v>-10.632507611999999</v>
      </c>
    </row>
    <row r="333" spans="2:15" s="41" customFormat="1">
      <c r="B333" s="310" t="s">
        <v>377</v>
      </c>
      <c r="C333" s="305" t="s">
        <v>390</v>
      </c>
      <c r="D333" s="364">
        <v>789.71017392299996</v>
      </c>
      <c r="E333" s="364">
        <v>105.413768222</v>
      </c>
      <c r="F333" s="306">
        <v>56.3</v>
      </c>
      <c r="G333" s="364">
        <v>736.21600000000001</v>
      </c>
      <c r="H333" s="307">
        <v>12.592300000000002</v>
      </c>
      <c r="I333" s="364">
        <v>221</v>
      </c>
      <c r="J333" s="305">
        <v>31</v>
      </c>
      <c r="K333" s="308">
        <v>1.44167</v>
      </c>
      <c r="L333" s="364">
        <v>736.20899999999995</v>
      </c>
      <c r="M333" s="311">
        <v>100</v>
      </c>
      <c r="N333" s="364">
        <v>27.866266661000001</v>
      </c>
      <c r="O333" s="364">
        <v>-161.786567469</v>
      </c>
    </row>
    <row r="334" spans="2:15" s="41" customFormat="1">
      <c r="B334" s="310" t="s">
        <v>377</v>
      </c>
      <c r="C334" s="305" t="s">
        <v>391</v>
      </c>
      <c r="D334" s="364">
        <v>623.92906920500002</v>
      </c>
      <c r="E334" s="364">
        <v>74.752542872000006</v>
      </c>
      <c r="F334" s="306">
        <v>60.3</v>
      </c>
      <c r="G334" s="364">
        <v>619.13599999999997</v>
      </c>
      <c r="H334" s="307">
        <v>11.001099999999999</v>
      </c>
      <c r="I334" s="364">
        <v>124</v>
      </c>
      <c r="J334" s="305">
        <v>32.4</v>
      </c>
      <c r="K334" s="308">
        <v>1.5141210000000001</v>
      </c>
      <c r="L334" s="364">
        <v>645.79399999999998</v>
      </c>
      <c r="M334" s="309">
        <v>104.3</v>
      </c>
      <c r="N334" s="364">
        <v>22.063475969999999</v>
      </c>
      <c r="O334" s="364">
        <v>-127.62029711300001</v>
      </c>
    </row>
    <row r="335" spans="2:15" s="41" customFormat="1">
      <c r="B335" s="310" t="s">
        <v>377</v>
      </c>
      <c r="C335" s="305" t="s">
        <v>392</v>
      </c>
      <c r="D335" s="364">
        <v>165.78110471799999</v>
      </c>
      <c r="E335" s="364">
        <v>30.661225349999999</v>
      </c>
      <c r="F335" s="306">
        <v>46.5</v>
      </c>
      <c r="G335" s="364">
        <v>117.08</v>
      </c>
      <c r="H335" s="307">
        <v>21.006499999999999</v>
      </c>
      <c r="I335" s="364">
        <v>97</v>
      </c>
      <c r="J335" s="305">
        <v>23.6</v>
      </c>
      <c r="K335" s="308">
        <v>1.058538</v>
      </c>
      <c r="L335" s="364">
        <v>90.415999999999997</v>
      </c>
      <c r="M335" s="309">
        <v>77.2</v>
      </c>
      <c r="N335" s="364">
        <v>5.8027906910000002</v>
      </c>
      <c r="O335" s="364">
        <v>-34.166270355999998</v>
      </c>
    </row>
    <row r="336" spans="2:15" s="41" customFormat="1">
      <c r="B336" s="310" t="s">
        <v>377</v>
      </c>
      <c r="C336" s="305" t="s">
        <v>393</v>
      </c>
      <c r="D336" s="364"/>
      <c r="E336" s="364"/>
      <c r="F336" s="306" t="s">
        <v>377</v>
      </c>
      <c r="G336" s="364"/>
      <c r="H336" s="307"/>
      <c r="I336" s="364"/>
      <c r="J336" s="308" t="s">
        <v>377</v>
      </c>
      <c r="K336" s="305"/>
      <c r="L336" s="364"/>
      <c r="M336" s="309"/>
      <c r="N336" s="364"/>
      <c r="O336" s="364"/>
    </row>
    <row r="337" spans="1:16" s="41" customFormat="1">
      <c r="B337" s="304" t="s">
        <v>377</v>
      </c>
      <c r="C337" s="305" t="s">
        <v>394</v>
      </c>
      <c r="D337" s="364">
        <v>1102.694837555</v>
      </c>
      <c r="E337" s="364">
        <v>9.4048520999999994</v>
      </c>
      <c r="F337" s="306">
        <v>30.2</v>
      </c>
      <c r="G337" s="364">
        <v>1047.473</v>
      </c>
      <c r="H337" s="307">
        <v>100</v>
      </c>
      <c r="I337" s="364">
        <v>194</v>
      </c>
      <c r="J337" s="305">
        <v>0.6</v>
      </c>
      <c r="K337" s="308">
        <v>1.1597409999999999</v>
      </c>
      <c r="L337" s="364">
        <v>77.605999999999995</v>
      </c>
      <c r="M337" s="309">
        <v>7.4</v>
      </c>
      <c r="N337" s="364">
        <v>708.84446899800002</v>
      </c>
      <c r="O337" s="364">
        <v>-721.53468440799998</v>
      </c>
    </row>
    <row r="338" spans="1:16" s="41" customFormat="1" ht="12.75" customHeight="1">
      <c r="B338" s="508"/>
      <c r="C338" s="509" t="s">
        <v>395</v>
      </c>
      <c r="D338" s="365">
        <f t="shared" ref="D338:I338" si="0">+D321+D324+D325+D326+D327+D330+D333+D337</f>
        <v>215376.95251589202</v>
      </c>
      <c r="E338" s="365">
        <f t="shared" si="0"/>
        <v>32779.934694107003</v>
      </c>
      <c r="F338" s="342">
        <v>57.11</v>
      </c>
      <c r="G338" s="365">
        <f t="shared" si="0"/>
        <v>238956.511</v>
      </c>
      <c r="H338" s="343">
        <v>1.0694000000000001</v>
      </c>
      <c r="I338" s="365">
        <f t="shared" si="0"/>
        <v>30067</v>
      </c>
      <c r="J338" s="317">
        <v>12.4</v>
      </c>
      <c r="K338" s="317">
        <v>1.7002170000000001</v>
      </c>
      <c r="L338" s="365">
        <f t="shared" ref="L338" si="1">+L321+L324+L325+L326+L327+L330+L333+L337</f>
        <v>29041.745999999996</v>
      </c>
      <c r="M338" s="345">
        <v>12.2</v>
      </c>
      <c r="N338" s="365">
        <f t="shared" ref="N338:O338" si="2">+N321+N324+N325+N326+N327+N330+N333+N337</f>
        <v>929.24478463200001</v>
      </c>
      <c r="O338" s="365">
        <f t="shared" si="2"/>
        <v>-1171.6993541020001</v>
      </c>
    </row>
    <row r="339" spans="1:16">
      <c r="D339" s="9"/>
      <c r="E339" s="9"/>
      <c r="F339" s="9"/>
      <c r="G339" s="9"/>
      <c r="H339" s="9"/>
      <c r="I339" s="9"/>
      <c r="J339" s="9"/>
      <c r="K339" s="9"/>
      <c r="L339" s="9"/>
      <c r="M339" s="9"/>
      <c r="N339" s="9"/>
      <c r="O339" s="9"/>
    </row>
    <row r="340" spans="1:16" s="232" customFormat="1" ht="84" customHeight="1">
      <c r="A340" s="185"/>
      <c r="B340" s="504" t="s">
        <v>362</v>
      </c>
      <c r="C340" s="505" t="s">
        <v>363</v>
      </c>
      <c r="D340" s="505" t="s">
        <v>364</v>
      </c>
      <c r="E340" s="505" t="s">
        <v>365</v>
      </c>
      <c r="F340" s="505" t="s">
        <v>366</v>
      </c>
      <c r="G340" s="505" t="s">
        <v>367</v>
      </c>
      <c r="H340" s="505" t="s">
        <v>368</v>
      </c>
      <c r="I340" s="505" t="s">
        <v>369</v>
      </c>
      <c r="J340" s="505" t="s">
        <v>370</v>
      </c>
      <c r="K340" s="505" t="s">
        <v>371</v>
      </c>
      <c r="L340" s="505" t="s">
        <v>372</v>
      </c>
      <c r="M340" s="505" t="s">
        <v>373</v>
      </c>
      <c r="N340" s="505" t="s">
        <v>374</v>
      </c>
      <c r="O340" s="505" t="s">
        <v>375</v>
      </c>
      <c r="P340" s="41"/>
    </row>
    <row r="341" spans="1:16" s="13" customFormat="1">
      <c r="A341" s="9"/>
      <c r="B341" s="276" t="s">
        <v>241</v>
      </c>
      <c r="C341" s="341" t="s">
        <v>113</v>
      </c>
      <c r="D341" s="341" t="s">
        <v>114</v>
      </c>
      <c r="E341" s="341" t="s">
        <v>115</v>
      </c>
      <c r="F341" s="341" t="s">
        <v>116</v>
      </c>
      <c r="G341" s="341" t="s">
        <v>117</v>
      </c>
      <c r="H341" s="341" t="s">
        <v>183</v>
      </c>
      <c r="I341" s="341" t="s">
        <v>184</v>
      </c>
      <c r="J341" s="341" t="s">
        <v>185</v>
      </c>
      <c r="K341" s="341" t="s">
        <v>186</v>
      </c>
      <c r="L341" s="341" t="s">
        <v>354</v>
      </c>
      <c r="M341" s="341" t="s">
        <v>187</v>
      </c>
      <c r="N341" s="341" t="s">
        <v>188</v>
      </c>
      <c r="O341" s="341" t="s">
        <v>189</v>
      </c>
      <c r="P341" s="41"/>
    </row>
    <row r="342" spans="1:16" s="41" customFormat="1" ht="19.5" customHeight="1">
      <c r="B342" s="303" t="s">
        <v>397</v>
      </c>
      <c r="C342" s="304" t="s">
        <v>377</v>
      </c>
      <c r="D342" s="305" t="s">
        <v>377</v>
      </c>
      <c r="E342" s="305" t="s">
        <v>377</v>
      </c>
      <c r="F342" s="305" t="s">
        <v>377</v>
      </c>
      <c r="G342" s="305" t="s">
        <v>377</v>
      </c>
      <c r="H342" s="305" t="s">
        <v>377</v>
      </c>
      <c r="I342" s="305" t="s">
        <v>377</v>
      </c>
      <c r="J342" s="305" t="s">
        <v>377</v>
      </c>
      <c r="K342" s="305" t="s">
        <v>377</v>
      </c>
      <c r="L342" s="305" t="s">
        <v>377</v>
      </c>
      <c r="M342" s="305" t="s">
        <v>377</v>
      </c>
      <c r="N342" s="305" t="s">
        <v>377</v>
      </c>
      <c r="O342" s="305" t="s">
        <v>377</v>
      </c>
    </row>
    <row r="343" spans="1:16" s="41" customFormat="1">
      <c r="B343" s="507" t="s">
        <v>377</v>
      </c>
      <c r="C343" s="305" t="s">
        <v>378</v>
      </c>
      <c r="D343" s="364">
        <v>3051.665095971</v>
      </c>
      <c r="E343" s="364">
        <v>1739.3497385640001</v>
      </c>
      <c r="F343" s="306">
        <v>62</v>
      </c>
      <c r="G343" s="364">
        <v>4130.0619999999999</v>
      </c>
      <c r="H343" s="307">
        <v>6.409999999999999E-2</v>
      </c>
      <c r="I343" s="364">
        <v>17</v>
      </c>
      <c r="J343" s="308">
        <v>18.45</v>
      </c>
      <c r="K343" s="308">
        <v>4.1040039999999998</v>
      </c>
      <c r="L343" s="364">
        <v>453.98099999999999</v>
      </c>
      <c r="M343" s="311">
        <v>11</v>
      </c>
      <c r="N343" s="364">
        <v>0.45930170799999998</v>
      </c>
      <c r="O343" s="364">
        <v>-0.24058512200000001</v>
      </c>
    </row>
    <row r="344" spans="1:16" s="41" customFormat="1">
      <c r="B344" s="310" t="s">
        <v>377</v>
      </c>
      <c r="C344" s="305" t="s">
        <v>379</v>
      </c>
      <c r="D344" s="364">
        <v>2214.3751989329999</v>
      </c>
      <c r="E344" s="364">
        <v>216.28801012299999</v>
      </c>
      <c r="F344" s="306">
        <v>62</v>
      </c>
      <c r="G344" s="364">
        <v>2348.4740000000002</v>
      </c>
      <c r="H344" s="307">
        <v>0.03</v>
      </c>
      <c r="I344" s="364">
        <v>11</v>
      </c>
      <c r="J344" s="308">
        <v>20</v>
      </c>
      <c r="K344" s="308">
        <v>4.991193</v>
      </c>
      <c r="L344" s="364">
        <v>255.28</v>
      </c>
      <c r="M344" s="309">
        <v>10.9</v>
      </c>
      <c r="N344" s="364">
        <v>0.140908433</v>
      </c>
      <c r="O344" s="364">
        <v>-7.7508745000000004E-2</v>
      </c>
    </row>
    <row r="345" spans="1:16" s="41" customFormat="1">
      <c r="B345" s="310" t="s">
        <v>377</v>
      </c>
      <c r="C345" s="305" t="s">
        <v>380</v>
      </c>
      <c r="D345" s="364">
        <v>837.28989703800005</v>
      </c>
      <c r="E345" s="364">
        <v>1523.061728441</v>
      </c>
      <c r="F345" s="306">
        <v>62</v>
      </c>
      <c r="G345" s="364">
        <v>1781.588</v>
      </c>
      <c r="H345" s="307">
        <v>0.1091</v>
      </c>
      <c r="I345" s="364">
        <v>6</v>
      </c>
      <c r="J345" s="308">
        <v>16.41</v>
      </c>
      <c r="K345" s="308">
        <v>2.93452</v>
      </c>
      <c r="L345" s="364">
        <v>198.7</v>
      </c>
      <c r="M345" s="309">
        <v>11.2</v>
      </c>
      <c r="N345" s="364">
        <v>0.31839327499999998</v>
      </c>
      <c r="O345" s="364">
        <v>-0.16307637699999999</v>
      </c>
    </row>
    <row r="346" spans="1:16" s="41" customFormat="1">
      <c r="B346" s="310" t="s">
        <v>377</v>
      </c>
      <c r="C346" s="305" t="s">
        <v>381</v>
      </c>
      <c r="D346" s="364">
        <v>2187.054071217</v>
      </c>
      <c r="E346" s="364">
        <v>858.05322638200005</v>
      </c>
      <c r="F346" s="306">
        <v>59.2</v>
      </c>
      <c r="G346" s="364">
        <v>2695.0189999999998</v>
      </c>
      <c r="H346" s="307">
        <v>0.1983</v>
      </c>
      <c r="I346" s="364">
        <v>6</v>
      </c>
      <c r="J346" s="308">
        <v>21.58</v>
      </c>
      <c r="K346" s="308">
        <v>4.4287289999999997</v>
      </c>
      <c r="L346" s="364">
        <v>715.75199999999995</v>
      </c>
      <c r="M346" s="309">
        <v>26.6</v>
      </c>
      <c r="N346" s="364">
        <v>1.1464021600000001</v>
      </c>
      <c r="O346" s="364">
        <v>-0.60086289199999998</v>
      </c>
    </row>
    <row r="347" spans="1:16" s="41" customFormat="1">
      <c r="B347" s="310" t="s">
        <v>377</v>
      </c>
      <c r="C347" s="305" t="s">
        <v>382</v>
      </c>
      <c r="D347" s="364">
        <v>7588.1696203170004</v>
      </c>
      <c r="E347" s="364">
        <v>4738.7434712559998</v>
      </c>
      <c r="F347" s="306">
        <v>60.9</v>
      </c>
      <c r="G347" s="364">
        <v>10476.011</v>
      </c>
      <c r="H347" s="307">
        <v>0.31740000000000002</v>
      </c>
      <c r="I347" s="364">
        <v>26</v>
      </c>
      <c r="J347" s="308">
        <v>23.4</v>
      </c>
      <c r="K347" s="308">
        <v>4.1913539999999996</v>
      </c>
      <c r="L347" s="364">
        <v>3208.1469999999999</v>
      </c>
      <c r="M347" s="309">
        <v>30.6</v>
      </c>
      <c r="N347" s="364">
        <v>7.7810572029999996</v>
      </c>
      <c r="O347" s="364">
        <v>-4.6973890520000001</v>
      </c>
    </row>
    <row r="348" spans="1:16" s="41" customFormat="1">
      <c r="B348" s="310" t="s">
        <v>377</v>
      </c>
      <c r="C348" s="305" t="s">
        <v>383</v>
      </c>
      <c r="D348" s="364">
        <v>4403.318823906</v>
      </c>
      <c r="E348" s="364">
        <v>1860.4589039519999</v>
      </c>
      <c r="F348" s="306">
        <v>61.7</v>
      </c>
      <c r="G348" s="364">
        <v>5551.8869999999997</v>
      </c>
      <c r="H348" s="307">
        <v>0.53689999999999993</v>
      </c>
      <c r="I348" s="364">
        <v>18</v>
      </c>
      <c r="J348" s="308">
        <v>26.61</v>
      </c>
      <c r="K348" s="308">
        <v>4.0942150000000002</v>
      </c>
      <c r="L348" s="364">
        <v>2514.2269999999999</v>
      </c>
      <c r="M348" s="309">
        <v>45.3</v>
      </c>
      <c r="N348" s="364">
        <v>7.9320098400000001</v>
      </c>
      <c r="O348" s="364">
        <v>-3.484825802</v>
      </c>
    </row>
    <row r="349" spans="1:16" s="41" customFormat="1">
      <c r="B349" s="310" t="s">
        <v>377</v>
      </c>
      <c r="C349" s="305" t="s">
        <v>384</v>
      </c>
      <c r="D349" s="364">
        <v>4031.8795683200001</v>
      </c>
      <c r="E349" s="364">
        <v>1500.8038817239999</v>
      </c>
      <c r="F349" s="306">
        <v>62</v>
      </c>
      <c r="G349" s="364">
        <v>4962.3779999999997</v>
      </c>
      <c r="H349" s="307">
        <v>1.0272999999999999</v>
      </c>
      <c r="I349" s="364">
        <v>18</v>
      </c>
      <c r="J349" s="308">
        <v>28.03</v>
      </c>
      <c r="K349" s="308">
        <v>3.5634070000000002</v>
      </c>
      <c r="L349" s="364">
        <v>3293.4180000000001</v>
      </c>
      <c r="M349" s="309">
        <v>66.400000000000006</v>
      </c>
      <c r="N349" s="364">
        <v>14.453432732</v>
      </c>
      <c r="O349" s="364">
        <v>-7.38750573</v>
      </c>
    </row>
    <row r="350" spans="1:16" s="41" customFormat="1">
      <c r="B350" s="310" t="s">
        <v>377</v>
      </c>
      <c r="C350" s="305" t="s">
        <v>385</v>
      </c>
      <c r="D350" s="364">
        <v>4031.8795683200001</v>
      </c>
      <c r="E350" s="364">
        <v>1500.8038817239999</v>
      </c>
      <c r="F350" s="306">
        <v>62</v>
      </c>
      <c r="G350" s="364">
        <v>4962.3779999999997</v>
      </c>
      <c r="H350" s="307">
        <v>1.0272999999999999</v>
      </c>
      <c r="I350" s="364">
        <v>18</v>
      </c>
      <c r="J350" s="308">
        <v>28.03</v>
      </c>
      <c r="K350" s="308">
        <v>3.5634070000000002</v>
      </c>
      <c r="L350" s="364">
        <v>3293.4180000000001</v>
      </c>
      <c r="M350" s="309">
        <v>66.400000000000006</v>
      </c>
      <c r="N350" s="364">
        <v>14.453432732</v>
      </c>
      <c r="O350" s="364">
        <v>-7.38750573</v>
      </c>
    </row>
    <row r="351" spans="1:16" s="41" customFormat="1">
      <c r="B351" s="310" t="s">
        <v>377</v>
      </c>
      <c r="C351" s="305" t="s">
        <v>386</v>
      </c>
      <c r="D351" s="364"/>
      <c r="E351" s="364"/>
      <c r="F351" s="306" t="s">
        <v>377</v>
      </c>
      <c r="G351" s="364"/>
      <c r="H351" s="307"/>
      <c r="I351" s="364"/>
      <c r="J351" s="308" t="s">
        <v>377</v>
      </c>
      <c r="K351" s="305"/>
      <c r="L351" s="364"/>
      <c r="M351" s="309"/>
      <c r="N351" s="364"/>
      <c r="O351" s="364"/>
    </row>
    <row r="352" spans="1:16" s="41" customFormat="1">
      <c r="B352" s="310" t="s">
        <v>377</v>
      </c>
      <c r="C352" s="305" t="s">
        <v>387</v>
      </c>
      <c r="D352" s="364">
        <v>208.12698280000001</v>
      </c>
      <c r="E352" s="364"/>
      <c r="F352" s="306" t="s">
        <v>377</v>
      </c>
      <c r="G352" s="364">
        <v>208.12700000000001</v>
      </c>
      <c r="H352" s="307">
        <v>2.6873</v>
      </c>
      <c r="I352" s="364">
        <v>14</v>
      </c>
      <c r="J352" s="308">
        <v>10.93</v>
      </c>
      <c r="K352" s="308">
        <v>2.6866949999999998</v>
      </c>
      <c r="L352" s="364">
        <v>68.007999999999996</v>
      </c>
      <c r="M352" s="309">
        <v>32.700000000000003</v>
      </c>
      <c r="N352" s="364">
        <v>0.61162295499999997</v>
      </c>
      <c r="O352" s="364">
        <v>-2.4658883999999999E-2</v>
      </c>
    </row>
    <row r="353" spans="1:16" s="41" customFormat="1">
      <c r="B353" s="310" t="s">
        <v>377</v>
      </c>
      <c r="C353" s="305" t="s">
        <v>388</v>
      </c>
      <c r="D353" s="364">
        <v>208.11678280000001</v>
      </c>
      <c r="E353" s="364"/>
      <c r="F353" s="306" t="s">
        <v>377</v>
      </c>
      <c r="G353" s="364">
        <v>208.11699999999999</v>
      </c>
      <c r="H353" s="307">
        <v>2.6870000000000003</v>
      </c>
      <c r="I353" s="364">
        <v>13</v>
      </c>
      <c r="J353" s="308">
        <v>10.93</v>
      </c>
      <c r="K353" s="308">
        <v>2.6867779999999999</v>
      </c>
      <c r="L353" s="364">
        <v>67.995999999999995</v>
      </c>
      <c r="M353" s="309">
        <v>32.700000000000003</v>
      </c>
      <c r="N353" s="364">
        <v>0.611369995</v>
      </c>
      <c r="O353" s="364">
        <v>-2.4658883999999999E-2</v>
      </c>
    </row>
    <row r="354" spans="1:16" s="41" customFormat="1">
      <c r="B354" s="310" t="s">
        <v>377</v>
      </c>
      <c r="C354" s="305" t="s">
        <v>389</v>
      </c>
      <c r="D354" s="364">
        <v>1.0200000000000001E-2</v>
      </c>
      <c r="E354" s="364"/>
      <c r="F354" s="306" t="s">
        <v>377</v>
      </c>
      <c r="G354" s="364">
        <v>0.01</v>
      </c>
      <c r="H354" s="307">
        <v>8</v>
      </c>
      <c r="I354" s="364">
        <v>1</v>
      </c>
      <c r="J354" s="308">
        <v>31</v>
      </c>
      <c r="K354" s="308">
        <v>1</v>
      </c>
      <c r="L354" s="364">
        <v>1.2E-2</v>
      </c>
      <c r="M354" s="309">
        <v>116.1</v>
      </c>
      <c r="N354" s="364">
        <v>2.5295999999999999E-4</v>
      </c>
      <c r="O354" s="364"/>
    </row>
    <row r="355" spans="1:16" s="41" customFormat="1">
      <c r="B355" s="310" t="s">
        <v>377</v>
      </c>
      <c r="C355" s="305" t="s">
        <v>390</v>
      </c>
      <c r="D355" s="364"/>
      <c r="E355" s="364"/>
      <c r="F355" s="306" t="s">
        <v>377</v>
      </c>
      <c r="G355" s="364"/>
      <c r="H355" s="307"/>
      <c r="I355" s="364"/>
      <c r="J355" s="308" t="s">
        <v>377</v>
      </c>
      <c r="K355" s="308"/>
      <c r="L355" s="364"/>
      <c r="M355" s="309"/>
      <c r="N355" s="364"/>
      <c r="O355" s="364"/>
    </row>
    <row r="356" spans="1:16" s="41" customFormat="1">
      <c r="B356" s="310" t="s">
        <v>377</v>
      </c>
      <c r="C356" s="305" t="s">
        <v>391</v>
      </c>
      <c r="D356" s="364"/>
      <c r="E356" s="364"/>
      <c r="F356" s="306" t="s">
        <v>377</v>
      </c>
      <c r="G356" s="364"/>
      <c r="H356" s="307"/>
      <c r="I356" s="364"/>
      <c r="J356" s="308" t="s">
        <v>377</v>
      </c>
      <c r="K356" s="308"/>
      <c r="L356" s="364"/>
      <c r="M356" s="309"/>
      <c r="N356" s="364"/>
      <c r="O356" s="364"/>
    </row>
    <row r="357" spans="1:16" s="41" customFormat="1">
      <c r="B357" s="310" t="s">
        <v>377</v>
      </c>
      <c r="C357" s="305" t="s">
        <v>392</v>
      </c>
      <c r="D357" s="364"/>
      <c r="E357" s="364"/>
      <c r="F357" s="306" t="s">
        <v>377</v>
      </c>
      <c r="G357" s="364"/>
      <c r="H357" s="307"/>
      <c r="I357" s="364"/>
      <c r="J357" s="308" t="s">
        <v>377</v>
      </c>
      <c r="K357" s="308"/>
      <c r="L357" s="364"/>
      <c r="M357" s="309"/>
      <c r="N357" s="364"/>
      <c r="O357" s="364"/>
    </row>
    <row r="358" spans="1:16" s="41" customFormat="1">
      <c r="B358" s="310" t="s">
        <v>377</v>
      </c>
      <c r="C358" s="305" t="s">
        <v>393</v>
      </c>
      <c r="D358" s="364"/>
      <c r="E358" s="364"/>
      <c r="F358" s="306" t="s">
        <v>377</v>
      </c>
      <c r="G358" s="364"/>
      <c r="H358" s="307"/>
      <c r="I358" s="364"/>
      <c r="J358" s="308" t="s">
        <v>377</v>
      </c>
      <c r="K358" s="308"/>
      <c r="L358" s="364"/>
      <c r="M358" s="309"/>
      <c r="N358" s="364"/>
      <c r="O358" s="364"/>
    </row>
    <row r="359" spans="1:16" s="41" customFormat="1">
      <c r="B359" s="304" t="s">
        <v>377</v>
      </c>
      <c r="C359" s="305" t="s">
        <v>394</v>
      </c>
      <c r="D359" s="364">
        <v>1.1018460000000001E-2</v>
      </c>
      <c r="E359" s="364"/>
      <c r="F359" s="306" t="s">
        <v>377</v>
      </c>
      <c r="G359" s="364">
        <v>1.0999999999999999E-2</v>
      </c>
      <c r="H359" s="307">
        <v>100</v>
      </c>
      <c r="I359" s="364">
        <v>2</v>
      </c>
      <c r="J359" s="308">
        <v>26</v>
      </c>
      <c r="K359" s="308">
        <v>1</v>
      </c>
      <c r="L359" s="364">
        <v>3.5999999999999997E-2</v>
      </c>
      <c r="M359" s="311">
        <v>325</v>
      </c>
      <c r="N359" s="364"/>
      <c r="O359" s="364"/>
    </row>
    <row r="360" spans="1:16" s="41" customFormat="1" ht="12.75" customHeight="1">
      <c r="B360" s="508"/>
      <c r="C360" s="509" t="s">
        <v>395</v>
      </c>
      <c r="D360" s="365">
        <f t="shared" ref="D360:E360" si="3">+D343+D346+D347+D348+D349+D352+D355+D359</f>
        <v>21470.225180991005</v>
      </c>
      <c r="E360" s="365">
        <f t="shared" si="3"/>
        <v>10697.409221877999</v>
      </c>
      <c r="F360" s="342">
        <v>61.3</v>
      </c>
      <c r="G360" s="365">
        <f t="shared" ref="G360" si="4">+G343+G346+G347+G348+G349+G352+G355+G359</f>
        <v>28023.494999999999</v>
      </c>
      <c r="H360" s="343">
        <v>0.45539999999999997</v>
      </c>
      <c r="I360" s="365">
        <f t="shared" ref="I360" si="5">+I343+I346+I347+I348+I349+I352+I355+I359</f>
        <v>101</v>
      </c>
      <c r="J360" s="317">
        <v>23.9</v>
      </c>
      <c r="K360" s="317">
        <v>4.0596920000000001</v>
      </c>
      <c r="L360" s="365">
        <f t="shared" ref="L360" si="6">+L343+L346+L347+L348+L349+L352+L355+L359</f>
        <v>10253.569</v>
      </c>
      <c r="M360" s="345">
        <v>36.6</v>
      </c>
      <c r="N360" s="365">
        <f t="shared" ref="N360:O360" si="7">+N343+N346+N347+N348+N349+N352+N355+N359</f>
        <v>32.383826597999999</v>
      </c>
      <c r="O360" s="365">
        <f t="shared" si="7"/>
        <v>-16.435827482000001</v>
      </c>
    </row>
    <row r="361" spans="1:16">
      <c r="D361" s="9"/>
      <c r="E361" s="9"/>
      <c r="F361" s="9"/>
      <c r="G361" s="9"/>
      <c r="H361" s="9"/>
      <c r="I361" s="9"/>
      <c r="J361" s="9"/>
      <c r="K361" s="9"/>
      <c r="L361" s="9"/>
      <c r="M361" s="9"/>
      <c r="N361" s="9"/>
      <c r="O361" s="9"/>
    </row>
    <row r="362" spans="1:16" s="232" customFormat="1" ht="84" customHeight="1">
      <c r="A362" s="185"/>
      <c r="B362" s="504" t="s">
        <v>362</v>
      </c>
      <c r="C362" s="505" t="s">
        <v>363</v>
      </c>
      <c r="D362" s="505" t="s">
        <v>364</v>
      </c>
      <c r="E362" s="505" t="s">
        <v>365</v>
      </c>
      <c r="F362" s="505" t="s">
        <v>366</v>
      </c>
      <c r="G362" s="505" t="s">
        <v>367</v>
      </c>
      <c r="H362" s="505" t="s">
        <v>368</v>
      </c>
      <c r="I362" s="505" t="s">
        <v>369</v>
      </c>
      <c r="J362" s="505" t="s">
        <v>370</v>
      </c>
      <c r="K362" s="505" t="s">
        <v>371</v>
      </c>
      <c r="L362" s="505" t="s">
        <v>372</v>
      </c>
      <c r="M362" s="505" t="s">
        <v>373</v>
      </c>
      <c r="N362" s="505" t="s">
        <v>374</v>
      </c>
      <c r="O362" s="505" t="s">
        <v>375</v>
      </c>
      <c r="P362" s="41"/>
    </row>
    <row r="363" spans="1:16" s="13" customFormat="1">
      <c r="A363" s="9"/>
      <c r="B363" s="276" t="s">
        <v>241</v>
      </c>
      <c r="C363" s="341" t="s">
        <v>113</v>
      </c>
      <c r="D363" s="341" t="s">
        <v>114</v>
      </c>
      <c r="E363" s="341" t="s">
        <v>115</v>
      </c>
      <c r="F363" s="341" t="s">
        <v>116</v>
      </c>
      <c r="G363" s="341" t="s">
        <v>117</v>
      </c>
      <c r="H363" s="341" t="s">
        <v>183</v>
      </c>
      <c r="I363" s="341" t="s">
        <v>184</v>
      </c>
      <c r="J363" s="341" t="s">
        <v>185</v>
      </c>
      <c r="K363" s="341" t="s">
        <v>186</v>
      </c>
      <c r="L363" s="341" t="s">
        <v>354</v>
      </c>
      <c r="M363" s="341" t="s">
        <v>187</v>
      </c>
      <c r="N363" s="341" t="s">
        <v>188</v>
      </c>
      <c r="O363" s="341" t="s">
        <v>189</v>
      </c>
      <c r="P363" s="41"/>
    </row>
    <row r="364" spans="1:16" s="41" customFormat="1" ht="19.5" customHeight="1">
      <c r="B364" s="303" t="s">
        <v>341</v>
      </c>
      <c r="C364" s="304" t="s">
        <v>377</v>
      </c>
      <c r="D364" s="305" t="s">
        <v>377</v>
      </c>
      <c r="E364" s="305" t="s">
        <v>377</v>
      </c>
      <c r="F364" s="305" t="s">
        <v>377</v>
      </c>
      <c r="G364" s="305" t="s">
        <v>377</v>
      </c>
      <c r="H364" s="305" t="s">
        <v>377</v>
      </c>
      <c r="I364" s="305" t="s">
        <v>377</v>
      </c>
      <c r="J364" s="305" t="s">
        <v>377</v>
      </c>
      <c r="K364" s="305" t="s">
        <v>377</v>
      </c>
      <c r="L364" s="305" t="s">
        <v>377</v>
      </c>
      <c r="M364" s="305" t="s">
        <v>377</v>
      </c>
      <c r="N364" s="305" t="s">
        <v>377</v>
      </c>
      <c r="O364" s="305" t="s">
        <v>377</v>
      </c>
    </row>
    <row r="365" spans="1:16" s="41" customFormat="1">
      <c r="B365" s="507" t="s">
        <v>377</v>
      </c>
      <c r="C365" s="305" t="s">
        <v>378</v>
      </c>
      <c r="D365" s="364">
        <v>73202.127732256995</v>
      </c>
      <c r="E365" s="364">
        <v>42606.608380181999</v>
      </c>
      <c r="F365" s="306">
        <v>55</v>
      </c>
      <c r="G365" s="364">
        <v>88546.744999999995</v>
      </c>
      <c r="H365" s="307">
        <v>6.409999999999999E-2</v>
      </c>
      <c r="I365" s="364">
        <v>1864</v>
      </c>
      <c r="J365" s="308">
        <v>39</v>
      </c>
      <c r="K365" s="308">
        <v>1.5365249999999999</v>
      </c>
      <c r="L365" s="364">
        <v>16249.746999999999</v>
      </c>
      <c r="M365" s="309">
        <v>18.399999999999999</v>
      </c>
      <c r="N365" s="364">
        <v>23.262616626</v>
      </c>
      <c r="O365" s="364">
        <v>-14.229113400999999</v>
      </c>
    </row>
    <row r="366" spans="1:16" s="41" customFormat="1">
      <c r="B366" s="310" t="s">
        <v>377</v>
      </c>
      <c r="C366" s="305" t="s">
        <v>379</v>
      </c>
      <c r="D366" s="364">
        <v>65287.554270581</v>
      </c>
      <c r="E366" s="364">
        <v>32347.308835136999</v>
      </c>
      <c r="F366" s="306">
        <v>53.4</v>
      </c>
      <c r="G366" s="364">
        <v>74466.195000000007</v>
      </c>
      <c r="H366" s="307">
        <v>0.03</v>
      </c>
      <c r="I366" s="364">
        <v>1656</v>
      </c>
      <c r="J366" s="305">
        <v>39.299999999999997</v>
      </c>
      <c r="K366" s="308">
        <v>1.5403640000000001</v>
      </c>
      <c r="L366" s="364">
        <v>12758.146000000001</v>
      </c>
      <c r="M366" s="309">
        <v>17.100000000000001</v>
      </c>
      <c r="N366" s="364">
        <v>16.731111371000001</v>
      </c>
      <c r="O366" s="364">
        <v>-12.656484271</v>
      </c>
    </row>
    <row r="367" spans="1:16" s="41" customFormat="1">
      <c r="B367" s="310" t="s">
        <v>377</v>
      </c>
      <c r="C367" s="305" t="s">
        <v>380</v>
      </c>
      <c r="D367" s="364">
        <v>7914.5734616760001</v>
      </c>
      <c r="E367" s="364">
        <v>10259.299545045</v>
      </c>
      <c r="F367" s="306">
        <v>60.1</v>
      </c>
      <c r="G367" s="364">
        <v>14080.55</v>
      </c>
      <c r="H367" s="307">
        <v>0.1091</v>
      </c>
      <c r="I367" s="364">
        <v>208</v>
      </c>
      <c r="J367" s="305">
        <v>37.5</v>
      </c>
      <c r="K367" s="308">
        <v>1.5162169999999999</v>
      </c>
      <c r="L367" s="364">
        <v>3491.6</v>
      </c>
      <c r="M367" s="309">
        <v>24.8</v>
      </c>
      <c r="N367" s="364">
        <v>6.5315052549999999</v>
      </c>
      <c r="O367" s="364">
        <v>-1.5726291299999999</v>
      </c>
    </row>
    <row r="368" spans="1:16" s="41" customFormat="1">
      <c r="B368" s="310" t="s">
        <v>377</v>
      </c>
      <c r="C368" s="305" t="s">
        <v>381</v>
      </c>
      <c r="D368" s="364">
        <v>12972.707448288</v>
      </c>
      <c r="E368" s="364">
        <v>7440.6113972700005</v>
      </c>
      <c r="F368" s="306">
        <v>27.3</v>
      </c>
      <c r="G368" s="364">
        <v>15186.105</v>
      </c>
      <c r="H368" s="307">
        <v>0.1983</v>
      </c>
      <c r="I368" s="364">
        <v>2277</v>
      </c>
      <c r="J368" s="305">
        <v>37.200000000000003</v>
      </c>
      <c r="K368" s="308">
        <v>1.032991</v>
      </c>
      <c r="L368" s="364">
        <v>4535.72</v>
      </c>
      <c r="M368" s="309">
        <v>29.9</v>
      </c>
      <c r="N368" s="364">
        <v>11.7490346</v>
      </c>
      <c r="O368" s="364">
        <v>-2.1039285990000001</v>
      </c>
    </row>
    <row r="369" spans="1:16" s="41" customFormat="1">
      <c r="B369" s="310" t="s">
        <v>377</v>
      </c>
      <c r="C369" s="305" t="s">
        <v>382</v>
      </c>
      <c r="D369" s="364">
        <v>2089.255940815</v>
      </c>
      <c r="E369" s="364">
        <v>2296.237876869</v>
      </c>
      <c r="F369" s="306">
        <v>40.9</v>
      </c>
      <c r="G369" s="364">
        <v>3029.33</v>
      </c>
      <c r="H369" s="307">
        <v>0.31740000000000002</v>
      </c>
      <c r="I369" s="364">
        <v>343</v>
      </c>
      <c r="J369" s="305">
        <v>40.4</v>
      </c>
      <c r="K369" s="308">
        <v>1.362609</v>
      </c>
      <c r="L369" s="364">
        <v>1580.557</v>
      </c>
      <c r="M369" s="309">
        <v>52.2</v>
      </c>
      <c r="N369" s="364">
        <v>4.8086992510000002</v>
      </c>
      <c r="O369" s="364">
        <v>-0.68471295600000004</v>
      </c>
    </row>
    <row r="370" spans="1:16" s="41" customFormat="1">
      <c r="B370" s="310" t="s">
        <v>377</v>
      </c>
      <c r="C370" s="305" t="s">
        <v>383</v>
      </c>
      <c r="D370" s="364">
        <v>13.84771776</v>
      </c>
      <c r="E370" s="364">
        <v>6.3140000000000001</v>
      </c>
      <c r="F370" s="306">
        <v>63.3</v>
      </c>
      <c r="G370" s="364">
        <v>17.841999999999999</v>
      </c>
      <c r="H370" s="307">
        <v>0.53689999999999993</v>
      </c>
      <c r="I370" s="364">
        <v>5</v>
      </c>
      <c r="J370" s="305">
        <v>34.5</v>
      </c>
      <c r="K370" s="308">
        <v>2.0226570000000001</v>
      </c>
      <c r="L370" s="364">
        <v>10.603</v>
      </c>
      <c r="M370" s="309">
        <v>59.4</v>
      </c>
      <c r="N370" s="364">
        <v>3.9961855999999997E-2</v>
      </c>
      <c r="O370" s="364">
        <v>-5.5454780000000004E-3</v>
      </c>
    </row>
    <row r="371" spans="1:16" s="41" customFormat="1">
      <c r="B371" s="310" t="s">
        <v>377</v>
      </c>
      <c r="C371" s="305" t="s">
        <v>384</v>
      </c>
      <c r="D371" s="364">
        <v>3303.1954862279999</v>
      </c>
      <c r="E371" s="364">
        <v>2245.922620668</v>
      </c>
      <c r="F371" s="306">
        <v>43.1</v>
      </c>
      <c r="G371" s="364">
        <v>4052.2559999999999</v>
      </c>
      <c r="H371" s="307">
        <v>1.0272999999999999</v>
      </c>
      <c r="I371" s="364">
        <v>195</v>
      </c>
      <c r="J371" s="305">
        <v>36.799999999999997</v>
      </c>
      <c r="K371" s="308">
        <v>1.0505249999999999</v>
      </c>
      <c r="L371" s="364">
        <v>3349.009</v>
      </c>
      <c r="M371" s="309">
        <v>82.6</v>
      </c>
      <c r="N371" s="364">
        <v>16.614900200000001</v>
      </c>
      <c r="O371" s="364">
        <v>-0.88153309300000005</v>
      </c>
    </row>
    <row r="372" spans="1:16" s="41" customFormat="1">
      <c r="B372" s="310" t="s">
        <v>377</v>
      </c>
      <c r="C372" s="305" t="s">
        <v>385</v>
      </c>
      <c r="D372" s="364">
        <v>2735.3779452859999</v>
      </c>
      <c r="E372" s="364">
        <v>2018.4180105590001</v>
      </c>
      <c r="F372" s="306">
        <v>46.8</v>
      </c>
      <c r="G372" s="364">
        <v>3679.192</v>
      </c>
      <c r="H372" s="307">
        <v>1.0272999999999999</v>
      </c>
      <c r="I372" s="364">
        <v>142</v>
      </c>
      <c r="J372" s="305">
        <v>34.9</v>
      </c>
      <c r="K372" s="308">
        <v>1.044556</v>
      </c>
      <c r="L372" s="364">
        <v>2774.6129999999998</v>
      </c>
      <c r="M372" s="309">
        <v>75.400000000000006</v>
      </c>
      <c r="N372" s="364">
        <v>12.860941759999999</v>
      </c>
      <c r="O372" s="364">
        <v>-0.69133487100000002</v>
      </c>
    </row>
    <row r="373" spans="1:16" s="41" customFormat="1">
      <c r="B373" s="310" t="s">
        <v>377</v>
      </c>
      <c r="C373" s="305" t="s">
        <v>386</v>
      </c>
      <c r="D373" s="364">
        <v>567.81754094200005</v>
      </c>
      <c r="E373" s="364">
        <v>227.504610109</v>
      </c>
      <c r="F373" s="306">
        <v>10.7</v>
      </c>
      <c r="G373" s="364">
        <v>373.06400000000002</v>
      </c>
      <c r="H373" s="307">
        <v>0</v>
      </c>
      <c r="I373" s="364">
        <v>53</v>
      </c>
      <c r="J373" s="305">
        <v>55.9</v>
      </c>
      <c r="K373" s="308">
        <v>1.109391</v>
      </c>
      <c r="L373" s="364">
        <v>574.39599999999996</v>
      </c>
      <c r="M373" s="309">
        <v>154</v>
      </c>
      <c r="N373" s="364">
        <v>3.7539584399999999</v>
      </c>
      <c r="O373" s="364">
        <v>-0.190198222</v>
      </c>
    </row>
    <row r="374" spans="1:16" s="41" customFormat="1">
      <c r="B374" s="310" t="s">
        <v>377</v>
      </c>
      <c r="C374" s="305" t="s">
        <v>387</v>
      </c>
      <c r="D374" s="364">
        <v>1949.9208430230001</v>
      </c>
      <c r="E374" s="364">
        <v>2108.338537305</v>
      </c>
      <c r="F374" s="306">
        <v>10.4</v>
      </c>
      <c r="G374" s="364">
        <v>1628.7940000000001</v>
      </c>
      <c r="H374" s="307">
        <v>2.6873</v>
      </c>
      <c r="I374" s="364">
        <v>157</v>
      </c>
      <c r="J374" s="308">
        <v>54.3</v>
      </c>
      <c r="K374" s="308">
        <v>0.54464699999999999</v>
      </c>
      <c r="L374" s="364">
        <v>3442.7489999999998</v>
      </c>
      <c r="M374" s="309">
        <v>211.4</v>
      </c>
      <c r="N374" s="364">
        <v>57.900424784999998</v>
      </c>
      <c r="O374" s="364">
        <v>-1.2894046159999999</v>
      </c>
    </row>
    <row r="375" spans="1:16" s="41" customFormat="1">
      <c r="B375" s="310" t="s">
        <v>377</v>
      </c>
      <c r="C375" s="305" t="s">
        <v>388</v>
      </c>
      <c r="D375" s="364">
        <v>593.81729400400002</v>
      </c>
      <c r="E375" s="364">
        <v>403.65440920999998</v>
      </c>
      <c r="F375" s="306">
        <v>20.100000000000001</v>
      </c>
      <c r="G375" s="364">
        <v>541.87699999999995</v>
      </c>
      <c r="H375" s="307">
        <v>2.6870000000000003</v>
      </c>
      <c r="I375" s="364">
        <v>68</v>
      </c>
      <c r="J375" s="305">
        <v>54.4</v>
      </c>
      <c r="K375" s="308">
        <v>0.96096199999999998</v>
      </c>
      <c r="L375" s="364">
        <v>962.93799999999999</v>
      </c>
      <c r="M375" s="309">
        <v>177.7</v>
      </c>
      <c r="N375" s="364">
        <v>10.728933065</v>
      </c>
      <c r="O375" s="364">
        <v>-0.36055146100000002</v>
      </c>
    </row>
    <row r="376" spans="1:16" s="41" customFormat="1">
      <c r="B376" s="310" t="s">
        <v>377</v>
      </c>
      <c r="C376" s="305" t="s">
        <v>389</v>
      </c>
      <c r="D376" s="364">
        <v>1356.103549019</v>
      </c>
      <c r="E376" s="364">
        <v>1704.684128095</v>
      </c>
      <c r="F376" s="306">
        <v>8.1</v>
      </c>
      <c r="G376" s="364">
        <v>1086.9159999999999</v>
      </c>
      <c r="H376" s="307">
        <v>8</v>
      </c>
      <c r="I376" s="364">
        <v>89</v>
      </c>
      <c r="J376" s="305">
        <v>54.2</v>
      </c>
      <c r="K376" s="308">
        <v>0.33709499999999998</v>
      </c>
      <c r="L376" s="364">
        <v>2479.8119999999999</v>
      </c>
      <c r="M376" s="309">
        <v>228.2</v>
      </c>
      <c r="N376" s="364">
        <v>47.171491719999999</v>
      </c>
      <c r="O376" s="364">
        <v>-0.92885315499999999</v>
      </c>
    </row>
    <row r="377" spans="1:16" s="41" customFormat="1">
      <c r="B377" s="310" t="s">
        <v>377</v>
      </c>
      <c r="C377" s="305" t="s">
        <v>390</v>
      </c>
      <c r="D377" s="364">
        <v>403.21336164100001</v>
      </c>
      <c r="E377" s="364">
        <v>972.47761770199997</v>
      </c>
      <c r="F377" s="306">
        <v>7.7</v>
      </c>
      <c r="G377" s="364">
        <v>327.459</v>
      </c>
      <c r="H377" s="307">
        <v>0</v>
      </c>
      <c r="I377" s="364">
        <v>157</v>
      </c>
      <c r="J377" s="305">
        <v>54.3</v>
      </c>
      <c r="K377" s="308">
        <v>0.498639</v>
      </c>
      <c r="L377" s="364">
        <v>881.47299999999996</v>
      </c>
      <c r="M377" s="309">
        <v>269.2</v>
      </c>
      <c r="N377" s="364">
        <v>21.212447278999999</v>
      </c>
      <c r="O377" s="364">
        <v>-0.81677910200000003</v>
      </c>
    </row>
    <row r="378" spans="1:16" s="41" customFormat="1">
      <c r="B378" s="310" t="s">
        <v>377</v>
      </c>
      <c r="C378" s="305" t="s">
        <v>391</v>
      </c>
      <c r="D378" s="364">
        <v>379.786826174</v>
      </c>
      <c r="E378" s="364">
        <v>889.18099268599997</v>
      </c>
      <c r="F378" s="306">
        <v>7.7</v>
      </c>
      <c r="G378" s="364">
        <v>299.84699999999998</v>
      </c>
      <c r="H378" s="307">
        <v>0</v>
      </c>
      <c r="I378" s="364">
        <v>91</v>
      </c>
      <c r="J378" s="305">
        <v>55.6</v>
      </c>
      <c r="K378" s="308">
        <v>0.50617900000000005</v>
      </c>
      <c r="L378" s="364">
        <v>818.43200000000002</v>
      </c>
      <c r="M378" s="309">
        <v>273</v>
      </c>
      <c r="N378" s="364">
        <v>18.933859369</v>
      </c>
      <c r="O378" s="364">
        <v>-0.662020791</v>
      </c>
    </row>
    <row r="379" spans="1:16" s="41" customFormat="1">
      <c r="B379" s="310" t="s">
        <v>377</v>
      </c>
      <c r="C379" s="305" t="s">
        <v>392</v>
      </c>
      <c r="D379" s="364">
        <v>23.426535467000001</v>
      </c>
      <c r="E379" s="364">
        <v>83.296625015999993</v>
      </c>
      <c r="F379" s="306">
        <v>8</v>
      </c>
      <c r="G379" s="364">
        <v>27.611999999999998</v>
      </c>
      <c r="H379" s="307">
        <v>0</v>
      </c>
      <c r="I379" s="364">
        <v>66</v>
      </c>
      <c r="J379" s="305">
        <v>39.299999999999997</v>
      </c>
      <c r="K379" s="308">
        <v>0.41675299999999998</v>
      </c>
      <c r="L379" s="364">
        <v>63.040999999999997</v>
      </c>
      <c r="M379" s="309">
        <v>228.3</v>
      </c>
      <c r="N379" s="364">
        <v>2.2785879100000002</v>
      </c>
      <c r="O379" s="364">
        <v>-0.15475831100000001</v>
      </c>
    </row>
    <row r="380" spans="1:16" s="41" customFormat="1">
      <c r="B380" s="310" t="s">
        <v>377</v>
      </c>
      <c r="C380" s="305" t="s">
        <v>393</v>
      </c>
      <c r="D380" s="364"/>
      <c r="E380" s="364"/>
      <c r="F380" s="306" t="s">
        <v>377</v>
      </c>
      <c r="G380" s="364"/>
      <c r="H380" s="307"/>
      <c r="I380" s="364"/>
      <c r="J380" s="308" t="s">
        <v>377</v>
      </c>
      <c r="K380" s="308"/>
      <c r="L380" s="364"/>
      <c r="M380" s="309"/>
      <c r="N380" s="364"/>
      <c r="O380" s="364"/>
    </row>
    <row r="381" spans="1:16" s="41" customFormat="1">
      <c r="B381" s="304" t="s">
        <v>377</v>
      </c>
      <c r="C381" s="305" t="s">
        <v>394</v>
      </c>
      <c r="D381" s="364">
        <v>0.24106832</v>
      </c>
      <c r="E381" s="364"/>
      <c r="F381" s="306" t="s">
        <v>377</v>
      </c>
      <c r="G381" s="364">
        <v>0.24099999999999999</v>
      </c>
      <c r="H381" s="307">
        <v>100</v>
      </c>
      <c r="I381" s="364">
        <v>22</v>
      </c>
      <c r="J381" s="305">
        <v>53.3</v>
      </c>
      <c r="K381" s="308">
        <v>1</v>
      </c>
      <c r="L381" s="364">
        <v>1.6060000000000001</v>
      </c>
      <c r="M381" s="309">
        <v>666.3</v>
      </c>
      <c r="N381" s="364"/>
      <c r="O381" s="364"/>
    </row>
    <row r="382" spans="1:16" s="41" customFormat="1" ht="12.75" customHeight="1">
      <c r="B382" s="508"/>
      <c r="C382" s="509" t="s">
        <v>395</v>
      </c>
      <c r="D382" s="365">
        <f t="shared" ref="D382:E382" si="8">+D365+D368+D369+D370+D371+D374+D377+D381</f>
        <v>93934.509598331992</v>
      </c>
      <c r="E382" s="365">
        <f t="shared" si="8"/>
        <v>57676.510429996008</v>
      </c>
      <c r="F382" s="342">
        <v>48</v>
      </c>
      <c r="G382" s="365">
        <f t="shared" ref="G382" si="9">+G365+G368+G369+G370+G371+G374+G377+G381</f>
        <v>112788.77199999998</v>
      </c>
      <c r="H382" s="343">
        <v>0.45539999999999997</v>
      </c>
      <c r="I382" s="365">
        <f t="shared" ref="I382" si="10">+I365+I368+I369+I370+I371+I374+I377+I381</f>
        <v>5020</v>
      </c>
      <c r="J382" s="317">
        <v>39</v>
      </c>
      <c r="K382" s="317">
        <v>1.4293340000000001</v>
      </c>
      <c r="L382" s="365">
        <f t="shared" ref="L382" si="11">+L365+L368+L369+L370+L371+L374+L377+L381</f>
        <v>30051.464</v>
      </c>
      <c r="M382" s="345">
        <v>26.6</v>
      </c>
      <c r="N382" s="365">
        <f t="shared" ref="N382:O382" si="12">+N365+N368+N369+N370+N371+N374+N377+N381</f>
        <v>135.58808459700001</v>
      </c>
      <c r="O382" s="365">
        <f t="shared" si="12"/>
        <v>-20.011017244999998</v>
      </c>
    </row>
    <row r="383" spans="1:16">
      <c r="D383" s="9"/>
      <c r="E383" s="9"/>
      <c r="F383" s="9"/>
      <c r="G383" s="9"/>
      <c r="H383" s="9"/>
      <c r="I383" s="9"/>
      <c r="J383" s="9"/>
      <c r="K383" s="9"/>
      <c r="L383" s="9"/>
      <c r="M383" s="9"/>
      <c r="N383" s="9"/>
      <c r="O383" s="9"/>
    </row>
    <row r="384" spans="1:16" s="232" customFormat="1" ht="84" customHeight="1">
      <c r="A384" s="185"/>
      <c r="B384" s="504" t="s">
        <v>362</v>
      </c>
      <c r="C384" s="505" t="s">
        <v>363</v>
      </c>
      <c r="D384" s="505" t="s">
        <v>364</v>
      </c>
      <c r="E384" s="505" t="s">
        <v>365</v>
      </c>
      <c r="F384" s="505" t="s">
        <v>366</v>
      </c>
      <c r="G384" s="505" t="s">
        <v>367</v>
      </c>
      <c r="H384" s="505" t="s">
        <v>368</v>
      </c>
      <c r="I384" s="505" t="s">
        <v>369</v>
      </c>
      <c r="J384" s="505" t="s">
        <v>370</v>
      </c>
      <c r="K384" s="505" t="s">
        <v>371</v>
      </c>
      <c r="L384" s="505" t="s">
        <v>372</v>
      </c>
      <c r="M384" s="505" t="s">
        <v>373</v>
      </c>
      <c r="N384" s="505" t="s">
        <v>374</v>
      </c>
      <c r="O384" s="505" t="s">
        <v>375</v>
      </c>
      <c r="P384" s="41"/>
    </row>
    <row r="385" spans="1:16" s="13" customFormat="1">
      <c r="A385" s="9"/>
      <c r="B385" s="276" t="s">
        <v>241</v>
      </c>
      <c r="C385" s="341" t="s">
        <v>113</v>
      </c>
      <c r="D385" s="341" t="s">
        <v>114</v>
      </c>
      <c r="E385" s="341" t="s">
        <v>115</v>
      </c>
      <c r="F385" s="341" t="s">
        <v>116</v>
      </c>
      <c r="G385" s="341" t="s">
        <v>117</v>
      </c>
      <c r="H385" s="341" t="s">
        <v>183</v>
      </c>
      <c r="I385" s="341" t="s">
        <v>184</v>
      </c>
      <c r="J385" s="341" t="s">
        <v>185</v>
      </c>
      <c r="K385" s="341" t="s">
        <v>186</v>
      </c>
      <c r="L385" s="341" t="s">
        <v>354</v>
      </c>
      <c r="M385" s="341" t="s">
        <v>187</v>
      </c>
      <c r="N385" s="341" t="s">
        <v>188</v>
      </c>
      <c r="O385" s="341" t="s">
        <v>189</v>
      </c>
      <c r="P385" s="41"/>
    </row>
    <row r="386" spans="1:16" s="41" customFormat="1" ht="29.25" customHeight="1">
      <c r="B386" s="303" t="s">
        <v>398</v>
      </c>
      <c r="C386" s="304" t="s">
        <v>377</v>
      </c>
      <c r="D386" s="305" t="s">
        <v>377</v>
      </c>
      <c r="E386" s="305" t="s">
        <v>377</v>
      </c>
      <c r="F386" s="305" t="s">
        <v>377</v>
      </c>
      <c r="G386" s="305" t="s">
        <v>377</v>
      </c>
      <c r="H386" s="305" t="s">
        <v>377</v>
      </c>
      <c r="I386" s="305" t="s">
        <v>377</v>
      </c>
      <c r="J386" s="305" t="s">
        <v>377</v>
      </c>
      <c r="K386" s="305" t="s">
        <v>377</v>
      </c>
      <c r="L386" s="305" t="s">
        <v>377</v>
      </c>
      <c r="M386" s="305" t="s">
        <v>377</v>
      </c>
      <c r="N386" s="305" t="s">
        <v>377</v>
      </c>
      <c r="O386" s="305" t="s">
        <v>377</v>
      </c>
    </row>
    <row r="387" spans="1:16" s="41" customFormat="1">
      <c r="B387" s="507" t="s">
        <v>377</v>
      </c>
      <c r="C387" s="305" t="s">
        <v>378</v>
      </c>
      <c r="D387" s="364">
        <v>206835.12649459299</v>
      </c>
      <c r="E387" s="364">
        <v>5076.33046036</v>
      </c>
      <c r="F387" s="306">
        <v>60.1</v>
      </c>
      <c r="G387" s="364">
        <v>209884.239</v>
      </c>
      <c r="H387" s="307">
        <v>9.1799999999999993E-2</v>
      </c>
      <c r="I387" s="364">
        <v>301070</v>
      </c>
      <c r="J387" s="305">
        <v>6.4</v>
      </c>
      <c r="K387" s="308"/>
      <c r="L387" s="364">
        <v>3165.4</v>
      </c>
      <c r="M387" s="309">
        <v>1.5</v>
      </c>
      <c r="N387" s="364">
        <v>12.324569599</v>
      </c>
      <c r="O387" s="364">
        <v>-3.410563411</v>
      </c>
    </row>
    <row r="388" spans="1:16" s="41" customFormat="1">
      <c r="B388" s="310" t="s">
        <v>377</v>
      </c>
      <c r="C388" s="305" t="s">
        <v>379</v>
      </c>
      <c r="D388" s="364">
        <v>206835.12649459299</v>
      </c>
      <c r="E388" s="364">
        <v>5076.33046036</v>
      </c>
      <c r="F388" s="306">
        <v>60.1</v>
      </c>
      <c r="G388" s="364">
        <v>209884.239</v>
      </c>
      <c r="H388" s="307">
        <v>9.1799999999999993E-2</v>
      </c>
      <c r="I388" s="364">
        <v>301070</v>
      </c>
      <c r="J388" s="305">
        <v>6.4</v>
      </c>
      <c r="K388" s="308"/>
      <c r="L388" s="364">
        <v>3165.4</v>
      </c>
      <c r="M388" s="309">
        <v>1.5</v>
      </c>
      <c r="N388" s="364">
        <v>12.324569599</v>
      </c>
      <c r="O388" s="364">
        <v>-3.410563411</v>
      </c>
    </row>
    <row r="389" spans="1:16" s="41" customFormat="1">
      <c r="B389" s="310" t="s">
        <v>377</v>
      </c>
      <c r="C389" s="305" t="s">
        <v>380</v>
      </c>
      <c r="D389" s="364"/>
      <c r="E389" s="364"/>
      <c r="F389" s="306"/>
      <c r="G389" s="364"/>
      <c r="H389" s="307"/>
      <c r="I389" s="364"/>
      <c r="J389" s="308"/>
      <c r="K389" s="308"/>
      <c r="L389" s="364"/>
      <c r="M389" s="309"/>
      <c r="N389" s="364"/>
      <c r="O389" s="364"/>
    </row>
    <row r="390" spans="1:16" s="41" customFormat="1">
      <c r="B390" s="310" t="s">
        <v>377</v>
      </c>
      <c r="C390" s="305" t="s">
        <v>381</v>
      </c>
      <c r="D390" s="364">
        <v>203792.700314444</v>
      </c>
      <c r="E390" s="364">
        <v>9648.5004462439992</v>
      </c>
      <c r="F390" s="306">
        <v>56.6</v>
      </c>
      <c r="G390" s="364">
        <v>209258.204</v>
      </c>
      <c r="H390" s="307">
        <v>0.15870000000000001</v>
      </c>
      <c r="I390" s="364">
        <v>287953</v>
      </c>
      <c r="J390" s="305">
        <v>9.5</v>
      </c>
      <c r="K390" s="308"/>
      <c r="L390" s="364">
        <v>7139.1149999999998</v>
      </c>
      <c r="M390" s="309">
        <v>3.4</v>
      </c>
      <c r="N390" s="364">
        <v>31.667417541999999</v>
      </c>
      <c r="O390" s="364">
        <v>-7.2027144769999998</v>
      </c>
    </row>
    <row r="391" spans="1:16" s="41" customFormat="1">
      <c r="B391" s="310" t="s">
        <v>377</v>
      </c>
      <c r="C391" s="305" t="s">
        <v>382</v>
      </c>
      <c r="D391" s="364">
        <v>129509.13362495801</v>
      </c>
      <c r="E391" s="364">
        <v>27089.507896775001</v>
      </c>
      <c r="F391" s="306">
        <v>51.7</v>
      </c>
      <c r="G391" s="364">
        <v>143519.38200000001</v>
      </c>
      <c r="H391" s="307">
        <v>0.30179999999999996</v>
      </c>
      <c r="I391" s="364">
        <v>216169</v>
      </c>
      <c r="J391" s="305">
        <v>15.6</v>
      </c>
      <c r="K391" s="308"/>
      <c r="L391" s="364">
        <v>12925.421</v>
      </c>
      <c r="M391" s="311">
        <v>9</v>
      </c>
      <c r="N391" s="364">
        <v>67.960986442999996</v>
      </c>
      <c r="O391" s="364">
        <v>-33.840214547999999</v>
      </c>
    </row>
    <row r="392" spans="1:16" s="41" customFormat="1">
      <c r="B392" s="310" t="s">
        <v>377</v>
      </c>
      <c r="C392" s="305" t="s">
        <v>383</v>
      </c>
      <c r="D392" s="364">
        <v>33809.788239095004</v>
      </c>
      <c r="E392" s="364">
        <v>6774.9772260139998</v>
      </c>
      <c r="F392" s="306">
        <v>53.2</v>
      </c>
      <c r="G392" s="364">
        <v>37415.39</v>
      </c>
      <c r="H392" s="307">
        <v>0.66349999999999998</v>
      </c>
      <c r="I392" s="364">
        <v>55892</v>
      </c>
      <c r="J392" s="305">
        <v>14.9</v>
      </c>
      <c r="K392" s="308"/>
      <c r="L392" s="364">
        <v>5625.317</v>
      </c>
      <c r="M392" s="311">
        <v>15</v>
      </c>
      <c r="N392" s="364">
        <v>37.150921607000001</v>
      </c>
      <c r="O392" s="364">
        <v>-13.489622669999999</v>
      </c>
    </row>
    <row r="393" spans="1:16" s="41" customFormat="1">
      <c r="B393" s="310" t="s">
        <v>377</v>
      </c>
      <c r="C393" s="305" t="s">
        <v>384</v>
      </c>
      <c r="D393" s="364">
        <v>21128.088117589999</v>
      </c>
      <c r="E393" s="364">
        <v>2404.3647388300001</v>
      </c>
      <c r="F393" s="306">
        <v>83.4</v>
      </c>
      <c r="G393" s="364">
        <v>23134.423999999999</v>
      </c>
      <c r="H393" s="307">
        <v>1.3115999999999999</v>
      </c>
      <c r="I393" s="364">
        <v>28101</v>
      </c>
      <c r="J393" s="305">
        <v>15.2</v>
      </c>
      <c r="K393" s="308"/>
      <c r="L393" s="364">
        <v>5522.1170000000002</v>
      </c>
      <c r="M393" s="309">
        <v>23.9</v>
      </c>
      <c r="N393" s="364">
        <v>45.885986547999998</v>
      </c>
      <c r="O393" s="364">
        <v>-31.2615318</v>
      </c>
    </row>
    <row r="394" spans="1:16" s="41" customFormat="1">
      <c r="B394" s="310" t="s">
        <v>377</v>
      </c>
      <c r="C394" s="305" t="s">
        <v>385</v>
      </c>
      <c r="D394" s="364">
        <v>20680.578441882</v>
      </c>
      <c r="E394" s="364">
        <v>2269.40849979</v>
      </c>
      <c r="F394" s="306">
        <v>82.4</v>
      </c>
      <c r="G394" s="364">
        <v>22551.957999999999</v>
      </c>
      <c r="H394" s="307">
        <v>1.2938000000000001</v>
      </c>
      <c r="I394" s="364">
        <v>27198</v>
      </c>
      <c r="J394" s="305">
        <v>15.1</v>
      </c>
      <c r="K394" s="308"/>
      <c r="L394" s="364">
        <v>5283.7950000000001</v>
      </c>
      <c r="M394" s="309">
        <v>23.4</v>
      </c>
      <c r="N394" s="364">
        <v>43.584905366999998</v>
      </c>
      <c r="O394" s="364">
        <v>-27.192903262000002</v>
      </c>
    </row>
    <row r="395" spans="1:16" s="41" customFormat="1">
      <c r="B395" s="310" t="s">
        <v>377</v>
      </c>
      <c r="C395" s="305" t="s">
        <v>386</v>
      </c>
      <c r="D395" s="364">
        <v>447.50967570799997</v>
      </c>
      <c r="E395" s="364">
        <v>134.95623904000001</v>
      </c>
      <c r="F395" s="306">
        <v>100</v>
      </c>
      <c r="G395" s="364">
        <v>582.46600000000001</v>
      </c>
      <c r="H395" s="307">
        <v>2</v>
      </c>
      <c r="I395" s="364">
        <v>903</v>
      </c>
      <c r="J395" s="305">
        <v>19.8</v>
      </c>
      <c r="K395" s="308"/>
      <c r="L395" s="364">
        <v>238.322</v>
      </c>
      <c r="M395" s="309">
        <v>40.9</v>
      </c>
      <c r="N395" s="364">
        <v>2.3010811809999998</v>
      </c>
      <c r="O395" s="364">
        <v>-4.0686285379999996</v>
      </c>
    </row>
    <row r="396" spans="1:16" s="41" customFormat="1">
      <c r="B396" s="310" t="s">
        <v>377</v>
      </c>
      <c r="C396" s="305" t="s">
        <v>387</v>
      </c>
      <c r="D396" s="364">
        <v>11818.965581527</v>
      </c>
      <c r="E396" s="364">
        <v>452.95026498999999</v>
      </c>
      <c r="F396" s="306">
        <v>63.2</v>
      </c>
      <c r="G396" s="364">
        <v>12107.19</v>
      </c>
      <c r="H396" s="307">
        <v>4.3388999999999998</v>
      </c>
      <c r="I396" s="364">
        <v>14213</v>
      </c>
      <c r="J396" s="305">
        <v>12.2</v>
      </c>
      <c r="K396" s="308"/>
      <c r="L396" s="364">
        <v>4787.7569999999996</v>
      </c>
      <c r="M396" s="309">
        <v>39.5</v>
      </c>
      <c r="N396" s="364">
        <v>66.84618691</v>
      </c>
      <c r="O396" s="364">
        <v>-39.483140282999997</v>
      </c>
    </row>
    <row r="397" spans="1:16" s="41" customFormat="1">
      <c r="B397" s="310" t="s">
        <v>377</v>
      </c>
      <c r="C397" s="305" t="s">
        <v>388</v>
      </c>
      <c r="D397" s="364">
        <v>8614.070775831</v>
      </c>
      <c r="E397" s="364">
        <v>299.46550974799999</v>
      </c>
      <c r="F397" s="306">
        <v>58.7</v>
      </c>
      <c r="G397" s="364">
        <v>8790.8019999999997</v>
      </c>
      <c r="H397" s="307">
        <v>3.3730999999999995</v>
      </c>
      <c r="I397" s="364">
        <v>10788</v>
      </c>
      <c r="J397" s="305">
        <v>11.5</v>
      </c>
      <c r="K397" s="308"/>
      <c r="L397" s="364">
        <v>2856.2359999999999</v>
      </c>
      <c r="M397" s="309">
        <v>32.5</v>
      </c>
      <c r="N397" s="364">
        <v>34.300807036999998</v>
      </c>
      <c r="O397" s="364">
        <v>-24.667100898000001</v>
      </c>
    </row>
    <row r="398" spans="1:16" s="41" customFormat="1">
      <c r="B398" s="310" t="s">
        <v>377</v>
      </c>
      <c r="C398" s="305" t="s">
        <v>389</v>
      </c>
      <c r="D398" s="364">
        <v>3204.8948056959998</v>
      </c>
      <c r="E398" s="364">
        <v>153.48475524200001</v>
      </c>
      <c r="F398" s="306">
        <v>72</v>
      </c>
      <c r="G398" s="364">
        <v>3316.3890000000001</v>
      </c>
      <c r="H398" s="307">
        <v>6.8990999999999998</v>
      </c>
      <c r="I398" s="364">
        <v>3425</v>
      </c>
      <c r="J398" s="305">
        <v>14.2</v>
      </c>
      <c r="K398" s="308"/>
      <c r="L398" s="364">
        <v>1931.521</v>
      </c>
      <c r="M398" s="309">
        <v>58.2</v>
      </c>
      <c r="N398" s="364">
        <v>32.545379873000002</v>
      </c>
      <c r="O398" s="364">
        <v>-14.816039385</v>
      </c>
    </row>
    <row r="399" spans="1:16" s="41" customFormat="1">
      <c r="B399" s="310" t="s">
        <v>377</v>
      </c>
      <c r="C399" s="305" t="s">
        <v>390</v>
      </c>
      <c r="D399" s="364">
        <v>4858.8320905840001</v>
      </c>
      <c r="E399" s="364">
        <v>35.850658000999999</v>
      </c>
      <c r="F399" s="306">
        <v>71</v>
      </c>
      <c r="G399" s="364">
        <v>4884.6130000000003</v>
      </c>
      <c r="H399" s="307">
        <v>23.237199999999998</v>
      </c>
      <c r="I399" s="364">
        <v>8370</v>
      </c>
      <c r="J399" s="305">
        <v>10.8</v>
      </c>
      <c r="K399" s="308"/>
      <c r="L399" s="364">
        <v>2948.4690000000001</v>
      </c>
      <c r="M399" s="309">
        <v>60.4</v>
      </c>
      <c r="N399" s="364">
        <v>117.68235215999999</v>
      </c>
      <c r="O399" s="364">
        <v>-113.91349063600001</v>
      </c>
    </row>
    <row r="400" spans="1:16" s="41" customFormat="1">
      <c r="B400" s="310" t="s">
        <v>377</v>
      </c>
      <c r="C400" s="305" t="s">
        <v>391</v>
      </c>
      <c r="D400" s="364">
        <v>3181.05516188</v>
      </c>
      <c r="E400" s="364">
        <v>22.246337079</v>
      </c>
      <c r="F400" s="306">
        <v>72.400000000000006</v>
      </c>
      <c r="G400" s="364">
        <v>3197.308</v>
      </c>
      <c r="H400" s="307">
        <v>14.4178</v>
      </c>
      <c r="I400" s="364">
        <v>5661</v>
      </c>
      <c r="J400" s="308">
        <v>11</v>
      </c>
      <c r="K400" s="308"/>
      <c r="L400" s="364">
        <v>1933.203</v>
      </c>
      <c r="M400" s="309">
        <v>60.5</v>
      </c>
      <c r="N400" s="364">
        <v>51.555109322</v>
      </c>
      <c r="O400" s="364">
        <v>-61.800272391</v>
      </c>
    </row>
    <row r="401" spans="1:16" s="41" customFormat="1">
      <c r="B401" s="310" t="s">
        <v>377</v>
      </c>
      <c r="C401" s="305" t="s">
        <v>392</v>
      </c>
      <c r="D401" s="364">
        <v>244.609196131</v>
      </c>
      <c r="E401" s="364">
        <v>5.3209219999999996E-3</v>
      </c>
      <c r="F401" s="306">
        <v>100</v>
      </c>
      <c r="G401" s="364">
        <v>244.61500000000001</v>
      </c>
      <c r="H401" s="307">
        <v>20</v>
      </c>
      <c r="I401" s="364">
        <v>720</v>
      </c>
      <c r="J401" s="305">
        <v>16.899999999999999</v>
      </c>
      <c r="K401" s="308"/>
      <c r="L401" s="364">
        <v>246.81899999999999</v>
      </c>
      <c r="M401" s="309">
        <v>100.9</v>
      </c>
      <c r="N401" s="364">
        <v>8.2791872739999999</v>
      </c>
      <c r="O401" s="364">
        <v>-10.941475004999999</v>
      </c>
    </row>
    <row r="402" spans="1:16" s="41" customFormat="1">
      <c r="B402" s="310" t="s">
        <v>377</v>
      </c>
      <c r="C402" s="305" t="s">
        <v>393</v>
      </c>
      <c r="D402" s="364">
        <v>1433.167732573</v>
      </c>
      <c r="E402" s="364">
        <v>13.599</v>
      </c>
      <c r="F402" s="306">
        <v>68.7</v>
      </c>
      <c r="G402" s="364">
        <v>1442.691</v>
      </c>
      <c r="H402" s="307">
        <v>43.331499999999998</v>
      </c>
      <c r="I402" s="364">
        <v>1989</v>
      </c>
      <c r="J402" s="305">
        <v>9.3000000000000007</v>
      </c>
      <c r="K402" s="308"/>
      <c r="L402" s="364">
        <v>768.447</v>
      </c>
      <c r="M402" s="309">
        <v>53.3</v>
      </c>
      <c r="N402" s="364">
        <v>57.848055563999999</v>
      </c>
      <c r="O402" s="364">
        <v>-41.171743239999998</v>
      </c>
    </row>
    <row r="403" spans="1:16" s="41" customFormat="1">
      <c r="B403" s="304" t="s">
        <v>377</v>
      </c>
      <c r="C403" s="305" t="s">
        <v>394</v>
      </c>
      <c r="D403" s="364">
        <v>769.86722100400004</v>
      </c>
      <c r="E403" s="364"/>
      <c r="F403" s="306" t="s">
        <v>377</v>
      </c>
      <c r="G403" s="364">
        <v>769.86699999999996</v>
      </c>
      <c r="H403" s="307">
        <v>100</v>
      </c>
      <c r="I403" s="364">
        <v>1967</v>
      </c>
      <c r="J403" s="308">
        <v>16</v>
      </c>
      <c r="K403" s="308"/>
      <c r="L403" s="364">
        <v>229.541</v>
      </c>
      <c r="M403" s="309">
        <v>29.8</v>
      </c>
      <c r="N403" s="364">
        <v>107.281982719</v>
      </c>
      <c r="O403" s="364">
        <v>-226.82853578199999</v>
      </c>
    </row>
    <row r="404" spans="1:16" s="41" customFormat="1" ht="12.75" customHeight="1">
      <c r="B404" s="508"/>
      <c r="C404" s="509" t="s">
        <v>395</v>
      </c>
      <c r="D404" s="365">
        <f t="shared" ref="D404:E404" si="13">+D387+D390+D391+D392+D393+D396+D399+D403</f>
        <v>612522.50168379489</v>
      </c>
      <c r="E404" s="365">
        <f t="shared" si="13"/>
        <v>51482.481691214001</v>
      </c>
      <c r="F404" s="342">
        <v>55.2</v>
      </c>
      <c r="G404" s="365">
        <f t="shared" ref="G404" si="14">+G387+G390+G391+G392+G393+G396+G399+G403</f>
        <v>640973.30899999989</v>
      </c>
      <c r="H404" s="343">
        <v>0.61460000000000004</v>
      </c>
      <c r="I404" s="365">
        <f t="shared" ref="I404" si="15">+I387+I390+I391+I392+I393+I396+I399+I403</f>
        <v>913735</v>
      </c>
      <c r="J404" s="317">
        <v>10.5</v>
      </c>
      <c r="K404" s="317"/>
      <c r="L404" s="365">
        <f t="shared" ref="L404" si="16">+L387+L390+L391+L392+L393+L396+L399+L403</f>
        <v>42343.136999999995</v>
      </c>
      <c r="M404" s="345">
        <v>6.6</v>
      </c>
      <c r="N404" s="365">
        <f t="shared" ref="N404:O404" si="17">+N387+N390+N391+N392+N393+N396+N399+N403</f>
        <v>486.800403528</v>
      </c>
      <c r="O404" s="365">
        <f t="shared" si="17"/>
        <v>-469.42981360700003</v>
      </c>
    </row>
    <row r="405" spans="1:16">
      <c r="D405" s="9"/>
      <c r="E405" s="9"/>
      <c r="F405" s="9"/>
      <c r="G405" s="9"/>
      <c r="H405" s="9"/>
      <c r="I405" s="9"/>
      <c r="J405" s="9"/>
      <c r="K405" s="9"/>
      <c r="L405" s="9"/>
      <c r="M405" s="9"/>
      <c r="N405" s="9"/>
      <c r="O405" s="9"/>
    </row>
    <row r="406" spans="1:16" s="232" customFormat="1" ht="84" customHeight="1">
      <c r="A406" s="185"/>
      <c r="B406" s="504" t="s">
        <v>362</v>
      </c>
      <c r="C406" s="505" t="s">
        <v>363</v>
      </c>
      <c r="D406" s="505" t="s">
        <v>364</v>
      </c>
      <c r="E406" s="505" t="s">
        <v>365</v>
      </c>
      <c r="F406" s="505" t="s">
        <v>366</v>
      </c>
      <c r="G406" s="505" t="s">
        <v>367</v>
      </c>
      <c r="H406" s="505" t="s">
        <v>368</v>
      </c>
      <c r="I406" s="505" t="s">
        <v>369</v>
      </c>
      <c r="J406" s="505" t="s">
        <v>370</v>
      </c>
      <c r="K406" s="505" t="s">
        <v>371</v>
      </c>
      <c r="L406" s="505" t="s">
        <v>372</v>
      </c>
      <c r="M406" s="505" t="s">
        <v>373</v>
      </c>
      <c r="N406" s="505" t="s">
        <v>374</v>
      </c>
      <c r="O406" s="505" t="s">
        <v>375</v>
      </c>
      <c r="P406" s="41"/>
    </row>
    <row r="407" spans="1:16" s="13" customFormat="1">
      <c r="A407" s="9"/>
      <c r="B407" s="276" t="s">
        <v>241</v>
      </c>
      <c r="C407" s="341" t="s">
        <v>113</v>
      </c>
      <c r="D407" s="341" t="s">
        <v>114</v>
      </c>
      <c r="E407" s="341" t="s">
        <v>115</v>
      </c>
      <c r="F407" s="341" t="s">
        <v>116</v>
      </c>
      <c r="G407" s="341" t="s">
        <v>117</v>
      </c>
      <c r="H407" s="341" t="s">
        <v>183</v>
      </c>
      <c r="I407" s="341" t="s">
        <v>184</v>
      </c>
      <c r="J407" s="341" t="s">
        <v>185</v>
      </c>
      <c r="K407" s="341" t="s">
        <v>186</v>
      </c>
      <c r="L407" s="341" t="s">
        <v>354</v>
      </c>
      <c r="M407" s="341" t="s">
        <v>187</v>
      </c>
      <c r="N407" s="341" t="s">
        <v>188</v>
      </c>
      <c r="O407" s="341" t="s">
        <v>189</v>
      </c>
      <c r="P407" s="41"/>
    </row>
    <row r="408" spans="1:16" s="41" customFormat="1" ht="29.25" customHeight="1">
      <c r="B408" s="303" t="s">
        <v>399</v>
      </c>
      <c r="C408" s="304" t="s">
        <v>377</v>
      </c>
      <c r="D408" s="305" t="s">
        <v>377</v>
      </c>
      <c r="E408" s="305" t="s">
        <v>377</v>
      </c>
      <c r="F408" s="305" t="s">
        <v>377</v>
      </c>
      <c r="G408" s="305" t="s">
        <v>377</v>
      </c>
      <c r="H408" s="305" t="s">
        <v>377</v>
      </c>
      <c r="I408" s="305" t="s">
        <v>377</v>
      </c>
      <c r="J408" s="305" t="s">
        <v>377</v>
      </c>
      <c r="K408" s="305" t="s">
        <v>377</v>
      </c>
      <c r="L408" s="305" t="s">
        <v>377</v>
      </c>
      <c r="M408" s="305" t="s">
        <v>377</v>
      </c>
      <c r="N408" s="305" t="s">
        <v>377</v>
      </c>
      <c r="O408" s="305" t="s">
        <v>377</v>
      </c>
    </row>
    <row r="409" spans="1:16" s="41" customFormat="1">
      <c r="B409" s="507" t="s">
        <v>377</v>
      </c>
      <c r="C409" s="305" t="s">
        <v>378</v>
      </c>
      <c r="D409" s="364">
        <v>798.60176162000005</v>
      </c>
      <c r="E409" s="364">
        <v>21.330068488999999</v>
      </c>
      <c r="F409" s="306">
        <v>107.7</v>
      </c>
      <c r="G409" s="364">
        <v>821.57600000000002</v>
      </c>
      <c r="H409" s="307">
        <v>9.0399999999999994E-2</v>
      </c>
      <c r="I409" s="364">
        <v>831</v>
      </c>
      <c r="J409" s="305">
        <v>13.3</v>
      </c>
      <c r="K409" s="308"/>
      <c r="L409" s="364">
        <v>19.273</v>
      </c>
      <c r="M409" s="309">
        <v>2.2999999999999998</v>
      </c>
      <c r="N409" s="364">
        <v>9.8212381000000001E-2</v>
      </c>
      <c r="O409" s="364">
        <v>-1.9840412000000002E-2</v>
      </c>
    </row>
    <row r="410" spans="1:16" s="41" customFormat="1">
      <c r="B410" s="310" t="s">
        <v>377</v>
      </c>
      <c r="C410" s="305" t="s">
        <v>379</v>
      </c>
      <c r="D410" s="364">
        <v>798.60176162000005</v>
      </c>
      <c r="E410" s="364">
        <v>21.330068488999999</v>
      </c>
      <c r="F410" s="306">
        <v>107.7</v>
      </c>
      <c r="G410" s="364">
        <v>821.57600000000002</v>
      </c>
      <c r="H410" s="307">
        <v>9.0399999999999994E-2</v>
      </c>
      <c r="I410" s="364">
        <v>831</v>
      </c>
      <c r="J410" s="305">
        <v>13.3</v>
      </c>
      <c r="K410" s="308"/>
      <c r="L410" s="364">
        <v>19.273</v>
      </c>
      <c r="M410" s="309">
        <v>2.2999999999999998</v>
      </c>
      <c r="N410" s="364">
        <v>9.8212381000000001E-2</v>
      </c>
      <c r="O410" s="364">
        <v>-1.9840412000000002E-2</v>
      </c>
    </row>
    <row r="411" spans="1:16" s="41" customFormat="1">
      <c r="B411" s="310" t="s">
        <v>377</v>
      </c>
      <c r="C411" s="305" t="s">
        <v>380</v>
      </c>
      <c r="D411" s="364"/>
      <c r="E411" s="364"/>
      <c r="F411" s="306"/>
      <c r="G411" s="364"/>
      <c r="H411" s="307"/>
      <c r="I411" s="364"/>
      <c r="J411" s="308"/>
      <c r="K411" s="308"/>
      <c r="L411" s="364"/>
      <c r="M411" s="309"/>
      <c r="N411" s="364"/>
      <c r="O411" s="364"/>
    </row>
    <row r="412" spans="1:16" s="41" customFormat="1">
      <c r="B412" s="310" t="s">
        <v>377</v>
      </c>
      <c r="C412" s="305" t="s">
        <v>381</v>
      </c>
      <c r="D412" s="364">
        <v>1191.9184378099999</v>
      </c>
      <c r="E412" s="364">
        <v>22.762390391</v>
      </c>
      <c r="F412" s="306">
        <v>104.3</v>
      </c>
      <c r="G412" s="364">
        <v>1215.9290000000001</v>
      </c>
      <c r="H412" s="307">
        <v>0.15859999999999999</v>
      </c>
      <c r="I412" s="364">
        <v>992</v>
      </c>
      <c r="J412" s="305">
        <v>13.5</v>
      </c>
      <c r="K412" s="308"/>
      <c r="L412" s="364">
        <v>44.722999999999999</v>
      </c>
      <c r="M412" s="309">
        <v>3.7</v>
      </c>
      <c r="N412" s="364">
        <v>0.26034637399999999</v>
      </c>
      <c r="O412" s="364">
        <v>-6.0476967E-2</v>
      </c>
    </row>
    <row r="413" spans="1:16" s="41" customFormat="1">
      <c r="B413" s="310" t="s">
        <v>377</v>
      </c>
      <c r="C413" s="305" t="s">
        <v>382</v>
      </c>
      <c r="D413" s="364">
        <v>1881.2219567970001</v>
      </c>
      <c r="E413" s="364">
        <v>398.46176531999998</v>
      </c>
      <c r="F413" s="306">
        <v>64.8</v>
      </c>
      <c r="G413" s="364">
        <v>2137.9580000000001</v>
      </c>
      <c r="H413" s="307">
        <v>0.31830000000000003</v>
      </c>
      <c r="I413" s="364">
        <v>3488</v>
      </c>
      <c r="J413" s="305">
        <v>13.7</v>
      </c>
      <c r="K413" s="308"/>
      <c r="L413" s="364">
        <v>136.13999999999999</v>
      </c>
      <c r="M413" s="309">
        <v>6.4</v>
      </c>
      <c r="N413" s="364">
        <v>0.95690163800000005</v>
      </c>
      <c r="O413" s="364">
        <v>-3.2972159630000002</v>
      </c>
    </row>
    <row r="414" spans="1:16" s="41" customFormat="1">
      <c r="B414" s="310" t="s">
        <v>377</v>
      </c>
      <c r="C414" s="305" t="s">
        <v>383</v>
      </c>
      <c r="D414" s="364">
        <v>521.52961266800003</v>
      </c>
      <c r="E414" s="364">
        <v>94.621262512000001</v>
      </c>
      <c r="F414" s="306">
        <v>40.700000000000003</v>
      </c>
      <c r="G414" s="364">
        <v>560.40800000000002</v>
      </c>
      <c r="H414" s="307">
        <v>0.63959999999999995</v>
      </c>
      <c r="I414" s="364">
        <v>842</v>
      </c>
      <c r="J414" s="305">
        <v>19.2</v>
      </c>
      <c r="K414" s="308"/>
      <c r="L414" s="364">
        <v>80.361000000000004</v>
      </c>
      <c r="M414" s="309">
        <v>14.3</v>
      </c>
      <c r="N414" s="364">
        <v>0.67913191299999998</v>
      </c>
      <c r="O414" s="364">
        <v>-2.6233399450000001</v>
      </c>
    </row>
    <row r="415" spans="1:16" s="41" customFormat="1">
      <c r="B415" s="310" t="s">
        <v>377</v>
      </c>
      <c r="C415" s="305" t="s">
        <v>384</v>
      </c>
      <c r="D415" s="364">
        <v>4157.2467635550001</v>
      </c>
      <c r="E415" s="364">
        <v>201.26962671000001</v>
      </c>
      <c r="F415" s="306">
        <v>68.3</v>
      </c>
      <c r="G415" s="364">
        <v>4289.6559999999999</v>
      </c>
      <c r="H415" s="307">
        <v>1.3122</v>
      </c>
      <c r="I415" s="364">
        <v>6474</v>
      </c>
      <c r="J415" s="305">
        <v>13.1</v>
      </c>
      <c r="K415" s="308"/>
      <c r="L415" s="364">
        <v>691.10199999999998</v>
      </c>
      <c r="M415" s="309">
        <v>16.100000000000001</v>
      </c>
      <c r="N415" s="364">
        <v>7.5044466539999997</v>
      </c>
      <c r="O415" s="364">
        <v>-7.9352822569999999</v>
      </c>
    </row>
    <row r="416" spans="1:16" s="41" customFormat="1">
      <c r="B416" s="310" t="s">
        <v>377</v>
      </c>
      <c r="C416" s="305" t="s">
        <v>385</v>
      </c>
      <c r="D416" s="364">
        <v>3479.7381264360001</v>
      </c>
      <c r="E416" s="364">
        <v>165.03565015699999</v>
      </c>
      <c r="F416" s="306">
        <v>73.5</v>
      </c>
      <c r="G416" s="364">
        <v>3596.741</v>
      </c>
      <c r="H416" s="307">
        <v>1.1311</v>
      </c>
      <c r="I416" s="364">
        <v>5838</v>
      </c>
      <c r="J416" s="305">
        <v>13.1</v>
      </c>
      <c r="K416" s="308"/>
      <c r="L416" s="364">
        <v>529.04399999999998</v>
      </c>
      <c r="M416" s="309">
        <v>14.7</v>
      </c>
      <c r="N416" s="364">
        <v>5.4311792319999999</v>
      </c>
      <c r="O416" s="364">
        <v>-5.3627568889999999</v>
      </c>
    </row>
    <row r="417" spans="1:16" s="41" customFormat="1">
      <c r="B417" s="310" t="s">
        <v>377</v>
      </c>
      <c r="C417" s="305" t="s">
        <v>386</v>
      </c>
      <c r="D417" s="364">
        <v>677.50863711900001</v>
      </c>
      <c r="E417" s="364">
        <v>36.233976552999998</v>
      </c>
      <c r="F417" s="306">
        <v>44.9</v>
      </c>
      <c r="G417" s="364">
        <v>692.91600000000005</v>
      </c>
      <c r="H417" s="307">
        <v>2.2523</v>
      </c>
      <c r="I417" s="364">
        <v>636</v>
      </c>
      <c r="J417" s="305">
        <v>13.4</v>
      </c>
      <c r="K417" s="308"/>
      <c r="L417" s="364">
        <v>162.05799999999999</v>
      </c>
      <c r="M417" s="309">
        <v>23.4</v>
      </c>
      <c r="N417" s="364">
        <v>2.0732674219999998</v>
      </c>
      <c r="O417" s="364">
        <v>-2.572525368</v>
      </c>
    </row>
    <row r="418" spans="1:16" s="41" customFormat="1">
      <c r="B418" s="310" t="s">
        <v>377</v>
      </c>
      <c r="C418" s="305" t="s">
        <v>387</v>
      </c>
      <c r="D418" s="364">
        <v>763.13174646799996</v>
      </c>
      <c r="E418" s="364">
        <v>36.69725287</v>
      </c>
      <c r="F418" s="306">
        <v>61.9</v>
      </c>
      <c r="G418" s="364">
        <v>785.81700000000001</v>
      </c>
      <c r="H418" s="307">
        <v>4.8692000000000002</v>
      </c>
      <c r="I418" s="364">
        <v>1006</v>
      </c>
      <c r="J418" s="305">
        <v>13.7</v>
      </c>
      <c r="K418" s="308"/>
      <c r="L418" s="364">
        <v>279.92</v>
      </c>
      <c r="M418" s="309">
        <v>35.6</v>
      </c>
      <c r="N418" s="364">
        <v>5.1690559739999999</v>
      </c>
      <c r="O418" s="364">
        <v>-11.055091335</v>
      </c>
    </row>
    <row r="419" spans="1:16" s="41" customFormat="1">
      <c r="B419" s="310" t="s">
        <v>377</v>
      </c>
      <c r="C419" s="305" t="s">
        <v>388</v>
      </c>
      <c r="D419" s="364">
        <v>597.98610345899999</v>
      </c>
      <c r="E419" s="364">
        <v>26.611146346000002</v>
      </c>
      <c r="F419" s="306">
        <v>60.5</v>
      </c>
      <c r="G419" s="364">
        <v>614</v>
      </c>
      <c r="H419" s="307">
        <v>4.1352000000000002</v>
      </c>
      <c r="I419" s="364">
        <v>715</v>
      </c>
      <c r="J419" s="305">
        <v>13.5</v>
      </c>
      <c r="K419" s="308"/>
      <c r="L419" s="364">
        <v>198.55799999999999</v>
      </c>
      <c r="M419" s="309">
        <v>32.299999999999997</v>
      </c>
      <c r="N419" s="364">
        <v>3.3143062049999998</v>
      </c>
      <c r="O419" s="364">
        <v>-4.2607426579999998</v>
      </c>
    </row>
    <row r="420" spans="1:16" s="41" customFormat="1">
      <c r="B420" s="310" t="s">
        <v>377</v>
      </c>
      <c r="C420" s="305" t="s">
        <v>389</v>
      </c>
      <c r="D420" s="364">
        <v>165.145643009</v>
      </c>
      <c r="E420" s="364">
        <v>10.086106524</v>
      </c>
      <c r="F420" s="306">
        <v>65.8</v>
      </c>
      <c r="G420" s="364">
        <v>171.81700000000001</v>
      </c>
      <c r="H420" s="307">
        <v>7.492</v>
      </c>
      <c r="I420" s="364">
        <v>291</v>
      </c>
      <c r="J420" s="305">
        <v>14.4</v>
      </c>
      <c r="K420" s="308"/>
      <c r="L420" s="364">
        <v>81.361999999999995</v>
      </c>
      <c r="M420" s="309">
        <v>47.4</v>
      </c>
      <c r="N420" s="364">
        <v>1.8547497690000001</v>
      </c>
      <c r="O420" s="364">
        <v>-6.7943486770000003</v>
      </c>
    </row>
    <row r="421" spans="1:16" s="41" customFormat="1">
      <c r="B421" s="310" t="s">
        <v>377</v>
      </c>
      <c r="C421" s="305" t="s">
        <v>390</v>
      </c>
      <c r="D421" s="364">
        <v>126.39546072</v>
      </c>
      <c r="E421" s="364">
        <v>2.15113128</v>
      </c>
      <c r="F421" s="306">
        <v>83.3</v>
      </c>
      <c r="G421" s="364">
        <v>127.958</v>
      </c>
      <c r="H421" s="307">
        <v>20.0716</v>
      </c>
      <c r="I421" s="364">
        <v>135</v>
      </c>
      <c r="J421" s="305">
        <v>13.6</v>
      </c>
      <c r="K421" s="308"/>
      <c r="L421" s="364">
        <v>71.915000000000006</v>
      </c>
      <c r="M421" s="309">
        <v>56.2</v>
      </c>
      <c r="N421" s="364">
        <v>3.6561079990000001</v>
      </c>
      <c r="O421" s="364">
        <v>-2.0271130899999998</v>
      </c>
    </row>
    <row r="422" spans="1:16" s="41" customFormat="1">
      <c r="B422" s="310" t="s">
        <v>377</v>
      </c>
      <c r="C422" s="305" t="s">
        <v>391</v>
      </c>
      <c r="D422" s="364">
        <v>96.402069139999995</v>
      </c>
      <c r="E422" s="364">
        <v>1.2307017710000001</v>
      </c>
      <c r="F422" s="306">
        <v>90</v>
      </c>
      <c r="G422" s="364">
        <v>97.308999999999997</v>
      </c>
      <c r="H422" s="307">
        <v>13.2455</v>
      </c>
      <c r="I422" s="364">
        <v>89</v>
      </c>
      <c r="J422" s="305">
        <v>13.1</v>
      </c>
      <c r="K422" s="308"/>
      <c r="L422" s="364">
        <v>52.01</v>
      </c>
      <c r="M422" s="309">
        <v>53.4</v>
      </c>
      <c r="N422" s="364">
        <v>1.6853876750000001</v>
      </c>
      <c r="O422" s="364">
        <v>-0.61258817300000001</v>
      </c>
    </row>
    <row r="423" spans="1:16" s="41" customFormat="1">
      <c r="B423" s="310" t="s">
        <v>377</v>
      </c>
      <c r="C423" s="305" t="s">
        <v>392</v>
      </c>
      <c r="D423" s="364">
        <v>13.04433549</v>
      </c>
      <c r="E423" s="364">
        <v>0.87038385900000004</v>
      </c>
      <c r="F423" s="306">
        <v>73</v>
      </c>
      <c r="G423" s="364">
        <v>13.635999999999999</v>
      </c>
      <c r="H423" s="307">
        <v>28.139399999999998</v>
      </c>
      <c r="I423" s="364">
        <v>11</v>
      </c>
      <c r="J423" s="305">
        <v>13.8</v>
      </c>
      <c r="K423" s="308"/>
      <c r="L423" s="364">
        <v>8.8780000000000001</v>
      </c>
      <c r="M423" s="309">
        <v>65.099999999999994</v>
      </c>
      <c r="N423" s="364">
        <v>0.52951905799999999</v>
      </c>
      <c r="O423" s="364">
        <v>-0.671971757</v>
      </c>
    </row>
    <row r="424" spans="1:16" s="41" customFormat="1">
      <c r="B424" s="310" t="s">
        <v>377</v>
      </c>
      <c r="C424" s="305" t="s">
        <v>393</v>
      </c>
      <c r="D424" s="364">
        <v>16.949056089999999</v>
      </c>
      <c r="E424" s="364">
        <v>5.0045649999999997E-2</v>
      </c>
      <c r="F424" s="306">
        <v>99.4</v>
      </c>
      <c r="G424" s="364">
        <v>17.013000000000002</v>
      </c>
      <c r="H424" s="307">
        <v>52.649100000000004</v>
      </c>
      <c r="I424" s="364">
        <v>35</v>
      </c>
      <c r="J424" s="305">
        <v>16.600000000000001</v>
      </c>
      <c r="K424" s="308"/>
      <c r="L424" s="364">
        <v>11.028</v>
      </c>
      <c r="M424" s="309">
        <v>64.8</v>
      </c>
      <c r="N424" s="364">
        <v>1.441201266</v>
      </c>
      <c r="O424" s="364">
        <v>-0.74255316000000005</v>
      </c>
    </row>
    <row r="425" spans="1:16" s="41" customFormat="1">
      <c r="B425" s="304" t="s">
        <v>377</v>
      </c>
      <c r="C425" s="305" t="s">
        <v>394</v>
      </c>
      <c r="D425" s="364">
        <v>78.187398837999993</v>
      </c>
      <c r="E425" s="364"/>
      <c r="F425" s="306"/>
      <c r="G425" s="364">
        <v>78.186999999999998</v>
      </c>
      <c r="H425" s="307">
        <v>100</v>
      </c>
      <c r="I425" s="364">
        <v>88</v>
      </c>
      <c r="J425" s="305">
        <v>10.8</v>
      </c>
      <c r="K425" s="308"/>
      <c r="L425" s="364">
        <v>51.106000000000002</v>
      </c>
      <c r="M425" s="309">
        <v>65.400000000000006</v>
      </c>
      <c r="N425" s="364">
        <v>4.4282373850000001</v>
      </c>
      <c r="O425" s="364">
        <v>-6.7260416359999997</v>
      </c>
    </row>
    <row r="426" spans="1:16" s="41" customFormat="1" ht="12.75" customHeight="1">
      <c r="B426" s="508"/>
      <c r="C426" s="509" t="s">
        <v>395</v>
      </c>
      <c r="D426" s="365">
        <f t="shared" ref="D426:E426" si="18">+D409+D412+D413+D414+D415+D418+D421+D425</f>
        <v>9518.2331384759982</v>
      </c>
      <c r="E426" s="365">
        <f t="shared" si="18"/>
        <v>777.29349757199986</v>
      </c>
      <c r="F426" s="342">
        <v>65</v>
      </c>
      <c r="G426" s="365">
        <f t="shared" ref="G426" si="19">+G409+G412+G413+G414+G415+G418+G421+G425</f>
        <v>10017.489000000001</v>
      </c>
      <c r="H426" s="343">
        <v>2.1111</v>
      </c>
      <c r="I426" s="365">
        <f t="shared" ref="I426" si="20">+I409+I412+I413+I414+I415+I418+I421+I425</f>
        <v>13856</v>
      </c>
      <c r="J426" s="317">
        <v>13.7</v>
      </c>
      <c r="K426" s="317"/>
      <c r="L426" s="365">
        <f t="shared" ref="L426" si="21">+L409+L412+L413+L414+L415+L418+L421+L425</f>
        <v>1374.54</v>
      </c>
      <c r="M426" s="345">
        <v>13.7</v>
      </c>
      <c r="N426" s="365">
        <f t="shared" ref="N426:O426" si="22">+N409+N412+N413+N414+N415+N418+N421+N425</f>
        <v>22.752440317999998</v>
      </c>
      <c r="O426" s="365">
        <f t="shared" si="22"/>
        <v>-33.744401605</v>
      </c>
    </row>
    <row r="427" spans="1:16">
      <c r="D427" s="9"/>
      <c r="E427" s="9"/>
      <c r="F427" s="9"/>
      <c r="G427" s="9"/>
      <c r="H427" s="9"/>
      <c r="I427" s="9"/>
      <c r="J427" s="9"/>
      <c r="K427" s="9"/>
      <c r="L427" s="9"/>
      <c r="M427" s="9"/>
      <c r="N427" s="9"/>
      <c r="O427" s="9"/>
    </row>
    <row r="428" spans="1:16" s="232" customFormat="1" ht="84" customHeight="1">
      <c r="A428" s="185"/>
      <c r="B428" s="504" t="s">
        <v>362</v>
      </c>
      <c r="C428" s="505" t="s">
        <v>363</v>
      </c>
      <c r="D428" s="505" t="s">
        <v>364</v>
      </c>
      <c r="E428" s="505" t="s">
        <v>365</v>
      </c>
      <c r="F428" s="505" t="s">
        <v>366</v>
      </c>
      <c r="G428" s="505" t="s">
        <v>367</v>
      </c>
      <c r="H428" s="505" t="s">
        <v>368</v>
      </c>
      <c r="I428" s="505" t="s">
        <v>369</v>
      </c>
      <c r="J428" s="505" t="s">
        <v>370</v>
      </c>
      <c r="K428" s="505" t="s">
        <v>371</v>
      </c>
      <c r="L428" s="505" t="s">
        <v>372</v>
      </c>
      <c r="M428" s="505" t="s">
        <v>373</v>
      </c>
      <c r="N428" s="505" t="s">
        <v>374</v>
      </c>
      <c r="O428" s="505" t="s">
        <v>375</v>
      </c>
      <c r="P428" s="41"/>
    </row>
    <row r="429" spans="1:16" s="13" customFormat="1">
      <c r="A429" s="9"/>
      <c r="B429" s="276" t="s">
        <v>241</v>
      </c>
      <c r="C429" s="341" t="s">
        <v>113</v>
      </c>
      <c r="D429" s="341" t="s">
        <v>114</v>
      </c>
      <c r="E429" s="341" t="s">
        <v>115</v>
      </c>
      <c r="F429" s="341" t="s">
        <v>116</v>
      </c>
      <c r="G429" s="341" t="s">
        <v>117</v>
      </c>
      <c r="H429" s="341" t="s">
        <v>183</v>
      </c>
      <c r="I429" s="341" t="s">
        <v>184</v>
      </c>
      <c r="J429" s="341" t="s">
        <v>185</v>
      </c>
      <c r="K429" s="341" t="s">
        <v>186</v>
      </c>
      <c r="L429" s="341" t="s">
        <v>354</v>
      </c>
      <c r="M429" s="341" t="s">
        <v>187</v>
      </c>
      <c r="N429" s="341" t="s">
        <v>188</v>
      </c>
      <c r="O429" s="341" t="s">
        <v>189</v>
      </c>
      <c r="P429" s="41"/>
    </row>
    <row r="430" spans="1:16" s="41" customFormat="1" ht="19.5" customHeight="1">
      <c r="B430" s="303" t="s">
        <v>400</v>
      </c>
      <c r="C430" s="304" t="s">
        <v>377</v>
      </c>
      <c r="D430" s="305" t="s">
        <v>377</v>
      </c>
      <c r="E430" s="305" t="s">
        <v>377</v>
      </c>
      <c r="F430" s="305" t="s">
        <v>377</v>
      </c>
      <c r="G430" s="305" t="s">
        <v>377</v>
      </c>
      <c r="H430" s="305" t="s">
        <v>377</v>
      </c>
      <c r="I430" s="305" t="s">
        <v>377</v>
      </c>
      <c r="J430" s="305" t="s">
        <v>377</v>
      </c>
      <c r="K430" s="305" t="s">
        <v>377</v>
      </c>
      <c r="L430" s="305" t="s">
        <v>377</v>
      </c>
      <c r="M430" s="305" t="s">
        <v>377</v>
      </c>
      <c r="N430" s="305" t="s">
        <v>377</v>
      </c>
      <c r="O430" s="305" t="s">
        <v>377</v>
      </c>
    </row>
    <row r="431" spans="1:16" s="41" customFormat="1">
      <c r="B431" s="507" t="s">
        <v>377</v>
      </c>
      <c r="C431" s="305" t="s">
        <v>378</v>
      </c>
      <c r="D431" s="364">
        <v>6234.9609564680004</v>
      </c>
      <c r="E431" s="364">
        <v>29174.332655818002</v>
      </c>
      <c r="F431" s="306">
        <v>81.2</v>
      </c>
      <c r="G431" s="364">
        <v>30146.752</v>
      </c>
      <c r="H431" s="307">
        <v>6.0100000000000001E-2</v>
      </c>
      <c r="I431" s="364">
        <v>974088</v>
      </c>
      <c r="J431" s="308">
        <v>42.1</v>
      </c>
      <c r="K431" s="308"/>
      <c r="L431" s="364">
        <v>2418.4</v>
      </c>
      <c r="M431" s="309">
        <v>8</v>
      </c>
      <c r="N431" s="364">
        <v>8.6494417309999996</v>
      </c>
      <c r="O431" s="364">
        <v>-21.401234378000002</v>
      </c>
    </row>
    <row r="432" spans="1:16" s="41" customFormat="1">
      <c r="B432" s="310" t="s">
        <v>377</v>
      </c>
      <c r="C432" s="305" t="s">
        <v>379</v>
      </c>
      <c r="D432" s="364">
        <v>3512.3926318899998</v>
      </c>
      <c r="E432" s="364">
        <v>16989.562404380002</v>
      </c>
      <c r="F432" s="306">
        <v>85.7</v>
      </c>
      <c r="G432" s="364">
        <v>18263.830000000002</v>
      </c>
      <c r="H432" s="307">
        <v>3.1799999999999995E-2</v>
      </c>
      <c r="I432" s="364">
        <v>636186</v>
      </c>
      <c r="J432" s="308">
        <v>34.200000000000003</v>
      </c>
      <c r="K432" s="308"/>
      <c r="L432" s="364">
        <v>681.34100000000001</v>
      </c>
      <c r="M432" s="309">
        <v>3.7</v>
      </c>
      <c r="N432" s="364">
        <v>1.9765918010000001</v>
      </c>
      <c r="O432" s="364">
        <v>-7.6814239300000002</v>
      </c>
    </row>
    <row r="433" spans="2:15" s="41" customFormat="1">
      <c r="B433" s="310" t="s">
        <v>377</v>
      </c>
      <c r="C433" s="305" t="s">
        <v>380</v>
      </c>
      <c r="D433" s="364">
        <v>2722.5683245780001</v>
      </c>
      <c r="E433" s="364">
        <v>12184.770251438</v>
      </c>
      <c r="F433" s="306">
        <v>74.900000000000006</v>
      </c>
      <c r="G433" s="364">
        <v>11882.922</v>
      </c>
      <c r="H433" s="307">
        <v>0.10349999999999999</v>
      </c>
      <c r="I433" s="364">
        <v>337902</v>
      </c>
      <c r="J433" s="305">
        <v>54.3</v>
      </c>
      <c r="K433" s="308"/>
      <c r="L433" s="364">
        <v>1737.059</v>
      </c>
      <c r="M433" s="309">
        <v>14.6</v>
      </c>
      <c r="N433" s="364">
        <v>6.6728499299999999</v>
      </c>
      <c r="O433" s="364">
        <v>-13.719810448</v>
      </c>
    </row>
    <row r="434" spans="2:15" s="41" customFormat="1">
      <c r="B434" s="310" t="s">
        <v>377</v>
      </c>
      <c r="C434" s="305" t="s">
        <v>381</v>
      </c>
      <c r="D434" s="364">
        <v>1375.3961526349999</v>
      </c>
      <c r="E434" s="364">
        <v>2997.2515111020002</v>
      </c>
      <c r="F434" s="306">
        <v>78.5</v>
      </c>
      <c r="G434" s="364">
        <v>4038.076</v>
      </c>
      <c r="H434" s="307">
        <v>0.16980000000000001</v>
      </c>
      <c r="I434" s="364">
        <v>81895</v>
      </c>
      <c r="J434" s="305">
        <v>47.4</v>
      </c>
      <c r="K434" s="308"/>
      <c r="L434" s="364">
        <v>755.19200000000001</v>
      </c>
      <c r="M434" s="309">
        <v>18.7</v>
      </c>
      <c r="N434" s="364">
        <v>3.3898728939999998</v>
      </c>
      <c r="O434" s="364">
        <v>-4.9180527889999999</v>
      </c>
    </row>
    <row r="435" spans="2:15" s="41" customFormat="1">
      <c r="B435" s="310" t="s">
        <v>377</v>
      </c>
      <c r="C435" s="305" t="s">
        <v>382</v>
      </c>
      <c r="D435" s="364">
        <v>3922.2603053799999</v>
      </c>
      <c r="E435" s="364">
        <v>234.08367819</v>
      </c>
      <c r="F435" s="306">
        <v>91.2</v>
      </c>
      <c r="G435" s="364">
        <v>4184.817</v>
      </c>
      <c r="H435" s="307">
        <v>0.33329999999999999</v>
      </c>
      <c r="I435" s="364">
        <v>37706</v>
      </c>
      <c r="J435" s="305">
        <v>51.3</v>
      </c>
      <c r="K435" s="308"/>
      <c r="L435" s="364">
        <v>1284.895</v>
      </c>
      <c r="M435" s="309">
        <v>30.7</v>
      </c>
      <c r="N435" s="364">
        <v>7.1504827300000002</v>
      </c>
      <c r="O435" s="364">
        <v>-12.914812149999999</v>
      </c>
    </row>
    <row r="436" spans="2:15" s="41" customFormat="1">
      <c r="B436" s="310" t="s">
        <v>377</v>
      </c>
      <c r="C436" s="305" t="s">
        <v>383</v>
      </c>
      <c r="D436" s="364">
        <v>6134.0874779759997</v>
      </c>
      <c r="E436" s="364">
        <v>5490.3863352039998</v>
      </c>
      <c r="F436" s="306">
        <v>72.599999999999994</v>
      </c>
      <c r="G436" s="364">
        <v>10318.804</v>
      </c>
      <c r="H436" s="307">
        <v>0.67700000000000005</v>
      </c>
      <c r="I436" s="364">
        <v>265988</v>
      </c>
      <c r="J436" s="305">
        <v>42.4</v>
      </c>
      <c r="K436" s="308"/>
      <c r="L436" s="364">
        <v>3887.2979999999998</v>
      </c>
      <c r="M436" s="309">
        <v>37.700000000000003</v>
      </c>
      <c r="N436" s="364">
        <v>29.196044960999998</v>
      </c>
      <c r="O436" s="364">
        <v>-34.160761508</v>
      </c>
    </row>
    <row r="437" spans="2:15" s="41" customFormat="1">
      <c r="B437" s="310" t="s">
        <v>377</v>
      </c>
      <c r="C437" s="305" t="s">
        <v>384</v>
      </c>
      <c r="D437" s="364">
        <v>4624.4708145470004</v>
      </c>
      <c r="E437" s="364">
        <v>1234.3974991550001</v>
      </c>
      <c r="F437" s="306">
        <v>59.2</v>
      </c>
      <c r="G437" s="364">
        <v>5405.357</v>
      </c>
      <c r="H437" s="307">
        <v>1.2774000000000001</v>
      </c>
      <c r="I437" s="364">
        <v>269740</v>
      </c>
      <c r="J437" s="308">
        <v>49.7</v>
      </c>
      <c r="K437" s="308"/>
      <c r="L437" s="364">
        <v>3163.1149999999998</v>
      </c>
      <c r="M437" s="309">
        <v>58.5</v>
      </c>
      <c r="N437" s="364">
        <v>34.206476295999998</v>
      </c>
      <c r="O437" s="364">
        <v>-42.088831325999998</v>
      </c>
    </row>
    <row r="438" spans="2:15" s="41" customFormat="1">
      <c r="B438" s="310" t="s">
        <v>377</v>
      </c>
      <c r="C438" s="305" t="s">
        <v>385</v>
      </c>
      <c r="D438" s="364">
        <v>4502.5040591019997</v>
      </c>
      <c r="E438" s="364">
        <v>888.51837477599997</v>
      </c>
      <c r="F438" s="306">
        <v>49.8</v>
      </c>
      <c r="G438" s="364">
        <v>4995.2259999999997</v>
      </c>
      <c r="H438" s="307">
        <v>1.2181000000000002</v>
      </c>
      <c r="I438" s="364">
        <v>214052</v>
      </c>
      <c r="J438" s="305">
        <v>49.4</v>
      </c>
      <c r="K438" s="308"/>
      <c r="L438" s="364">
        <v>2867.5990000000002</v>
      </c>
      <c r="M438" s="309">
        <v>57.4</v>
      </c>
      <c r="N438" s="364">
        <v>29.879503334999999</v>
      </c>
      <c r="O438" s="364">
        <v>-37.405408440999999</v>
      </c>
    </row>
    <row r="439" spans="2:15" s="41" customFormat="1">
      <c r="B439" s="310" t="s">
        <v>377</v>
      </c>
      <c r="C439" s="305" t="s">
        <v>386</v>
      </c>
      <c r="D439" s="364">
        <v>121.966755445</v>
      </c>
      <c r="E439" s="364">
        <v>345.87912437900002</v>
      </c>
      <c r="F439" s="306">
        <v>83.3</v>
      </c>
      <c r="G439" s="364">
        <v>410.13200000000001</v>
      </c>
      <c r="H439" s="307">
        <v>2</v>
      </c>
      <c r="I439" s="364">
        <v>55688</v>
      </c>
      <c r="J439" s="305">
        <v>52.8</v>
      </c>
      <c r="K439" s="308"/>
      <c r="L439" s="364">
        <v>295.51600000000002</v>
      </c>
      <c r="M439" s="309">
        <v>72.099999999999994</v>
      </c>
      <c r="N439" s="364">
        <v>4.3269729610000001</v>
      </c>
      <c r="O439" s="364">
        <v>-4.6834228849999997</v>
      </c>
    </row>
    <row r="440" spans="2:15" s="41" customFormat="1">
      <c r="B440" s="310" t="s">
        <v>377</v>
      </c>
      <c r="C440" s="305" t="s">
        <v>387</v>
      </c>
      <c r="D440" s="364">
        <v>4679.9919417580004</v>
      </c>
      <c r="E440" s="364">
        <v>1136.4548643830001</v>
      </c>
      <c r="F440" s="306">
        <v>72.5</v>
      </c>
      <c r="G440" s="364">
        <v>5604.6180000000004</v>
      </c>
      <c r="H440" s="307">
        <v>3.9445000000000001</v>
      </c>
      <c r="I440" s="364">
        <v>92562</v>
      </c>
      <c r="J440" s="308">
        <v>53.2</v>
      </c>
      <c r="K440" s="308"/>
      <c r="L440" s="364">
        <v>4476.4719999999998</v>
      </c>
      <c r="M440" s="309">
        <v>79.900000000000006</v>
      </c>
      <c r="N440" s="364">
        <v>115.135953062</v>
      </c>
      <c r="O440" s="364">
        <v>-155.55868479</v>
      </c>
    </row>
    <row r="441" spans="2:15" s="41" customFormat="1">
      <c r="B441" s="310" t="s">
        <v>377</v>
      </c>
      <c r="C441" s="305" t="s">
        <v>388</v>
      </c>
      <c r="D441" s="364">
        <v>3421.73537128</v>
      </c>
      <c r="E441" s="364">
        <v>595.98534656899994</v>
      </c>
      <c r="F441" s="306">
        <v>68</v>
      </c>
      <c r="G441" s="364">
        <v>3913.1529999999998</v>
      </c>
      <c r="H441" s="307">
        <v>2.6858</v>
      </c>
      <c r="I441" s="364">
        <v>53366</v>
      </c>
      <c r="J441" s="305">
        <v>55.1</v>
      </c>
      <c r="K441" s="308"/>
      <c r="L441" s="364">
        <v>3123.2950000000001</v>
      </c>
      <c r="M441" s="309">
        <v>79.8</v>
      </c>
      <c r="N441" s="364">
        <v>57.766753627999996</v>
      </c>
      <c r="O441" s="364">
        <v>-62.123530041000002</v>
      </c>
    </row>
    <row r="442" spans="2:15" s="41" customFormat="1">
      <c r="B442" s="310" t="s">
        <v>377</v>
      </c>
      <c r="C442" s="305" t="s">
        <v>389</v>
      </c>
      <c r="D442" s="364">
        <v>1258.256570478</v>
      </c>
      <c r="E442" s="364">
        <v>540.46951781400003</v>
      </c>
      <c r="F442" s="306">
        <v>77.5</v>
      </c>
      <c r="G442" s="364">
        <v>1691.4649999999999</v>
      </c>
      <c r="H442" s="307">
        <v>6.8566000000000003</v>
      </c>
      <c r="I442" s="364">
        <v>39196</v>
      </c>
      <c r="J442" s="305">
        <v>48.8</v>
      </c>
      <c r="K442" s="308"/>
      <c r="L442" s="364">
        <v>1353.1780000000001</v>
      </c>
      <c r="M442" s="311">
        <v>80</v>
      </c>
      <c r="N442" s="364">
        <v>57.369199434000002</v>
      </c>
      <c r="O442" s="364">
        <v>-93.435154749000006</v>
      </c>
    </row>
    <row r="443" spans="2:15" s="41" customFormat="1">
      <c r="B443" s="310" t="s">
        <v>377</v>
      </c>
      <c r="C443" s="305" t="s">
        <v>390</v>
      </c>
      <c r="D443" s="364">
        <v>791.22665068399999</v>
      </c>
      <c r="E443" s="364">
        <v>96.379711545999996</v>
      </c>
      <c r="F443" s="306">
        <v>71</v>
      </c>
      <c r="G443" s="364">
        <v>871.82399999999996</v>
      </c>
      <c r="H443" s="307">
        <v>22.551500000000001</v>
      </c>
      <c r="I443" s="364">
        <v>59304</v>
      </c>
      <c r="J443" s="305">
        <v>51.6</v>
      </c>
      <c r="K443" s="308"/>
      <c r="L443" s="364">
        <v>1049.3140000000001</v>
      </c>
      <c r="M443" s="309">
        <v>120.4</v>
      </c>
      <c r="N443" s="364">
        <v>98.819654111000006</v>
      </c>
      <c r="O443" s="364">
        <v>-142.12753921699999</v>
      </c>
    </row>
    <row r="444" spans="2:15" s="41" customFormat="1">
      <c r="B444" s="310" t="s">
        <v>377</v>
      </c>
      <c r="C444" s="305" t="s">
        <v>391</v>
      </c>
      <c r="D444" s="364">
        <v>460.59001448700002</v>
      </c>
      <c r="E444" s="364">
        <v>78.232136909000005</v>
      </c>
      <c r="F444" s="306">
        <v>70.599999999999994</v>
      </c>
      <c r="G444" s="364">
        <v>525.08600000000001</v>
      </c>
      <c r="H444" s="307">
        <v>15.8559</v>
      </c>
      <c r="I444" s="364">
        <v>10376</v>
      </c>
      <c r="J444" s="305">
        <v>52.4</v>
      </c>
      <c r="K444" s="308"/>
      <c r="L444" s="364">
        <v>581.37900000000002</v>
      </c>
      <c r="M444" s="309">
        <v>110.7</v>
      </c>
      <c r="N444" s="364">
        <v>42.833633464999998</v>
      </c>
      <c r="O444" s="364">
        <v>-54.824189887999999</v>
      </c>
    </row>
    <row r="445" spans="2:15" s="41" customFormat="1">
      <c r="B445" s="310" t="s">
        <v>377</v>
      </c>
      <c r="C445" s="305" t="s">
        <v>392</v>
      </c>
      <c r="D445" s="364">
        <v>202.989732608</v>
      </c>
      <c r="E445" s="364">
        <v>3.9376832689999999</v>
      </c>
      <c r="F445" s="306">
        <v>87.5</v>
      </c>
      <c r="G445" s="364">
        <v>206.435</v>
      </c>
      <c r="H445" s="307">
        <v>27.241500000000002</v>
      </c>
      <c r="I445" s="364">
        <v>3796</v>
      </c>
      <c r="J445" s="305">
        <v>52.6</v>
      </c>
      <c r="K445" s="308"/>
      <c r="L445" s="364">
        <v>286.38900000000001</v>
      </c>
      <c r="M445" s="309">
        <v>138.69999999999999</v>
      </c>
      <c r="N445" s="364">
        <v>29.747320820999999</v>
      </c>
      <c r="O445" s="364">
        <v>-64.523850899999999</v>
      </c>
    </row>
    <row r="446" spans="2:15" s="41" customFormat="1">
      <c r="B446" s="310" t="s">
        <v>377</v>
      </c>
      <c r="C446" s="305" t="s">
        <v>393</v>
      </c>
      <c r="D446" s="364">
        <v>127.646903589</v>
      </c>
      <c r="E446" s="364">
        <v>14.209891367999999</v>
      </c>
      <c r="F446" s="306">
        <v>68.400000000000006</v>
      </c>
      <c r="G446" s="364">
        <v>140.304</v>
      </c>
      <c r="H446" s="307">
        <v>40.709200000000003</v>
      </c>
      <c r="I446" s="364">
        <v>45132</v>
      </c>
      <c r="J446" s="308">
        <v>47</v>
      </c>
      <c r="K446" s="308"/>
      <c r="L446" s="364">
        <v>181.54599999999999</v>
      </c>
      <c r="M446" s="309">
        <v>129.4</v>
      </c>
      <c r="N446" s="364">
        <v>26.238699825000001</v>
      </c>
      <c r="O446" s="364">
        <v>-22.779498429</v>
      </c>
    </row>
    <row r="447" spans="2:15" s="41" customFormat="1">
      <c r="B447" s="304" t="s">
        <v>377</v>
      </c>
      <c r="C447" s="305" t="s">
        <v>394</v>
      </c>
      <c r="D447" s="364">
        <v>955.23813730400002</v>
      </c>
      <c r="E447" s="364">
        <v>1.022523794</v>
      </c>
      <c r="F447" s="306">
        <v>82.1</v>
      </c>
      <c r="G447" s="364">
        <v>956.226</v>
      </c>
      <c r="H447" s="307">
        <v>100</v>
      </c>
      <c r="I447" s="364">
        <v>18840</v>
      </c>
      <c r="J447" s="305">
        <v>52.6</v>
      </c>
      <c r="K447" s="308"/>
      <c r="L447" s="364">
        <v>500.96800000000002</v>
      </c>
      <c r="M447" s="309">
        <v>52.4</v>
      </c>
      <c r="N447" s="364">
        <v>463.05814863000001</v>
      </c>
      <c r="O447" s="364">
        <v>-556.65790825199997</v>
      </c>
    </row>
    <row r="448" spans="2:15" s="41" customFormat="1" ht="12.75" customHeight="1">
      <c r="B448" s="508"/>
      <c r="C448" s="509" t="s">
        <v>395</v>
      </c>
      <c r="D448" s="365">
        <f t="shared" ref="D448:E448" si="23">+D431+D434+D435+D436+D437+D440+D443+D447</f>
        <v>28717.632436751999</v>
      </c>
      <c r="E448" s="365">
        <f t="shared" si="23"/>
        <v>40364.308779191997</v>
      </c>
      <c r="F448" s="342">
        <v>79</v>
      </c>
      <c r="G448" s="365">
        <f t="shared" ref="G448" si="24">+G431+G434+G435+G436+G437+G440+G443+G447</f>
        <v>61526.474000000017</v>
      </c>
      <c r="H448" s="343">
        <v>2.5219999999999998</v>
      </c>
      <c r="I448" s="365">
        <f t="shared" ref="I448" si="25">+I431+I434+I435+I436+I437+I440+I443+I447</f>
        <v>1800123</v>
      </c>
      <c r="J448" s="317">
        <v>45.1</v>
      </c>
      <c r="K448" s="317"/>
      <c r="L448" s="365">
        <f t="shared" ref="L448" si="26">+L431+L434+L435+L436+L437+L440+L443+L447</f>
        <v>17535.653999999999</v>
      </c>
      <c r="M448" s="345">
        <v>28.5</v>
      </c>
      <c r="N448" s="365">
        <f t="shared" ref="N448:O448" si="27">+N431+N434+N435+N436+N437+N440+N443+N447</f>
        <v>759.60607441499997</v>
      </c>
      <c r="O448" s="365">
        <f t="shared" si="27"/>
        <v>-969.82782440999995</v>
      </c>
    </row>
    <row r="449" spans="1:16">
      <c r="D449" s="9"/>
      <c r="E449" s="9"/>
      <c r="F449" s="9"/>
      <c r="G449" s="9"/>
      <c r="H449" s="9"/>
      <c r="I449" s="9"/>
      <c r="J449" s="9"/>
      <c r="K449" s="9"/>
      <c r="L449" s="9"/>
      <c r="M449" s="9"/>
      <c r="N449" s="9"/>
      <c r="O449" s="9"/>
    </row>
    <row r="450" spans="1:16" s="232" customFormat="1" ht="84" customHeight="1">
      <c r="A450" s="185"/>
      <c r="B450" s="504" t="s">
        <v>362</v>
      </c>
      <c r="C450" s="505" t="s">
        <v>363</v>
      </c>
      <c r="D450" s="505" t="s">
        <v>364</v>
      </c>
      <c r="E450" s="505" t="s">
        <v>365</v>
      </c>
      <c r="F450" s="505" t="s">
        <v>366</v>
      </c>
      <c r="G450" s="505" t="s">
        <v>367</v>
      </c>
      <c r="H450" s="505" t="s">
        <v>368</v>
      </c>
      <c r="I450" s="505" t="s">
        <v>369</v>
      </c>
      <c r="J450" s="505" t="s">
        <v>370</v>
      </c>
      <c r="K450" s="505" t="s">
        <v>371</v>
      </c>
      <c r="L450" s="505" t="s">
        <v>372</v>
      </c>
      <c r="M450" s="505" t="s">
        <v>373</v>
      </c>
      <c r="N450" s="505" t="s">
        <v>374</v>
      </c>
      <c r="O450" s="505" t="s">
        <v>375</v>
      </c>
      <c r="P450" s="41"/>
    </row>
    <row r="451" spans="1:16" s="13" customFormat="1">
      <c r="A451" s="9"/>
      <c r="B451" s="276" t="s">
        <v>241</v>
      </c>
      <c r="C451" s="341" t="s">
        <v>113</v>
      </c>
      <c r="D451" s="341" t="s">
        <v>114</v>
      </c>
      <c r="E451" s="341" t="s">
        <v>115</v>
      </c>
      <c r="F451" s="341" t="s">
        <v>116</v>
      </c>
      <c r="G451" s="341" t="s">
        <v>117</v>
      </c>
      <c r="H451" s="341" t="s">
        <v>183</v>
      </c>
      <c r="I451" s="341" t="s">
        <v>184</v>
      </c>
      <c r="J451" s="341" t="s">
        <v>185</v>
      </c>
      <c r="K451" s="341" t="s">
        <v>186</v>
      </c>
      <c r="L451" s="341" t="s">
        <v>354</v>
      </c>
      <c r="M451" s="341" t="s">
        <v>187</v>
      </c>
      <c r="N451" s="341" t="s">
        <v>188</v>
      </c>
      <c r="O451" s="341" t="s">
        <v>189</v>
      </c>
      <c r="P451" s="41"/>
    </row>
    <row r="452" spans="1:16" s="41" customFormat="1" ht="19.5" customHeight="1">
      <c r="B452" s="303" t="s">
        <v>401</v>
      </c>
      <c r="C452" s="304" t="s">
        <v>377</v>
      </c>
      <c r="D452" s="305" t="s">
        <v>377</v>
      </c>
      <c r="E452" s="305" t="s">
        <v>377</v>
      </c>
      <c r="F452" s="305" t="s">
        <v>377</v>
      </c>
      <c r="G452" s="305" t="s">
        <v>377</v>
      </c>
      <c r="H452" s="305" t="s">
        <v>377</v>
      </c>
      <c r="I452" s="305" t="s">
        <v>377</v>
      </c>
      <c r="J452" s="305" t="s">
        <v>377</v>
      </c>
      <c r="K452" s="305" t="s">
        <v>377</v>
      </c>
      <c r="L452" s="305" t="s">
        <v>377</v>
      </c>
      <c r="M452" s="305" t="s">
        <v>377</v>
      </c>
      <c r="N452" s="305" t="s">
        <v>377</v>
      </c>
      <c r="O452" s="305" t="s">
        <v>377</v>
      </c>
    </row>
    <row r="453" spans="1:16" s="41" customFormat="1">
      <c r="B453" s="507" t="s">
        <v>377</v>
      </c>
      <c r="C453" s="305" t="s">
        <v>378</v>
      </c>
      <c r="D453" s="364">
        <v>302.48988977200003</v>
      </c>
      <c r="E453" s="364">
        <v>125.468294829</v>
      </c>
      <c r="F453" s="306">
        <v>97.7</v>
      </c>
      <c r="G453" s="364">
        <v>555.80200000000002</v>
      </c>
      <c r="H453" s="307">
        <v>5.4299999999999994E-2</v>
      </c>
      <c r="I453" s="364">
        <v>8962</v>
      </c>
      <c r="J453" s="305">
        <v>89.8</v>
      </c>
      <c r="K453" s="308"/>
      <c r="L453" s="364">
        <v>81.278999999999996</v>
      </c>
      <c r="M453" s="309">
        <v>14.6</v>
      </c>
      <c r="N453" s="364">
        <v>0.27498651299999999</v>
      </c>
      <c r="O453" s="364">
        <v>-6.9082960489999996</v>
      </c>
    </row>
    <row r="454" spans="1:16" s="41" customFormat="1">
      <c r="B454" s="310" t="s">
        <v>377</v>
      </c>
      <c r="C454" s="305" t="s">
        <v>379</v>
      </c>
      <c r="D454" s="364">
        <v>292.66785161199999</v>
      </c>
      <c r="E454" s="364">
        <v>125.468294829</v>
      </c>
      <c r="F454" s="306">
        <v>97.7</v>
      </c>
      <c r="G454" s="364">
        <v>545.98</v>
      </c>
      <c r="H454" s="307">
        <v>5.2999999999999999E-2</v>
      </c>
      <c r="I454" s="364">
        <v>8915</v>
      </c>
      <c r="J454" s="305">
        <v>90.5</v>
      </c>
      <c r="K454" s="308"/>
      <c r="L454" s="364">
        <v>80.194000000000003</v>
      </c>
      <c r="M454" s="309">
        <v>14.7</v>
      </c>
      <c r="N454" s="364">
        <v>0.269193136</v>
      </c>
      <c r="O454" s="364">
        <v>-6.9068007390000004</v>
      </c>
    </row>
    <row r="455" spans="1:16" s="41" customFormat="1">
      <c r="B455" s="310" t="s">
        <v>377</v>
      </c>
      <c r="C455" s="305" t="s">
        <v>380</v>
      </c>
      <c r="D455" s="364">
        <v>9.82203816</v>
      </c>
      <c r="E455" s="364"/>
      <c r="F455" s="306" t="s">
        <v>377</v>
      </c>
      <c r="G455" s="364">
        <v>9.8219999999999992</v>
      </c>
      <c r="H455" s="307">
        <v>0.12759999999999999</v>
      </c>
      <c r="I455" s="364">
        <v>47</v>
      </c>
      <c r="J455" s="305">
        <v>46.2</v>
      </c>
      <c r="K455" s="308"/>
      <c r="L455" s="364">
        <v>1.085</v>
      </c>
      <c r="M455" s="311">
        <v>11</v>
      </c>
      <c r="N455" s="364">
        <v>5.7933769999999997E-3</v>
      </c>
      <c r="O455" s="364">
        <v>-1.4953099999999999E-3</v>
      </c>
    </row>
    <row r="456" spans="1:16" s="41" customFormat="1">
      <c r="B456" s="310" t="s">
        <v>377</v>
      </c>
      <c r="C456" s="305" t="s">
        <v>381</v>
      </c>
      <c r="D456" s="364">
        <v>21.936003502999998</v>
      </c>
      <c r="E456" s="364">
        <v>38.186898497000001</v>
      </c>
      <c r="F456" s="306">
        <v>72.400000000000006</v>
      </c>
      <c r="G456" s="364">
        <v>64.908000000000001</v>
      </c>
      <c r="H456" s="307">
        <v>0.15210000000000001</v>
      </c>
      <c r="I456" s="364">
        <v>633</v>
      </c>
      <c r="J456" s="305">
        <v>48.4</v>
      </c>
      <c r="K456" s="308"/>
      <c r="L456" s="364">
        <v>8.5020000000000007</v>
      </c>
      <c r="M456" s="309">
        <v>13.1</v>
      </c>
      <c r="N456" s="364">
        <v>4.7767681999999999E-2</v>
      </c>
      <c r="O456" s="364">
        <v>-9.06333E-2</v>
      </c>
    </row>
    <row r="457" spans="1:16" s="41" customFormat="1">
      <c r="B457" s="310" t="s">
        <v>377</v>
      </c>
      <c r="C457" s="305" t="s">
        <v>382</v>
      </c>
      <c r="D457" s="364">
        <v>964.43124472399995</v>
      </c>
      <c r="E457" s="364">
        <v>2912.9745298120001</v>
      </c>
      <c r="F457" s="306">
        <v>68.599999999999994</v>
      </c>
      <c r="G457" s="364">
        <v>3062.9929999999999</v>
      </c>
      <c r="H457" s="307">
        <v>0.312</v>
      </c>
      <c r="I457" s="364">
        <v>17103</v>
      </c>
      <c r="J457" s="305">
        <v>50.7</v>
      </c>
      <c r="K457" s="308"/>
      <c r="L457" s="364">
        <v>761.33299999999997</v>
      </c>
      <c r="M457" s="309">
        <v>24.9</v>
      </c>
      <c r="N457" s="364">
        <v>4.9591644529999996</v>
      </c>
      <c r="O457" s="364">
        <v>-13.265002939</v>
      </c>
    </row>
    <row r="458" spans="1:16" s="41" customFormat="1">
      <c r="B458" s="310" t="s">
        <v>377</v>
      </c>
      <c r="C458" s="305" t="s">
        <v>383</v>
      </c>
      <c r="D458" s="364">
        <v>601.31620547800003</v>
      </c>
      <c r="E458" s="364">
        <v>187.70975109099999</v>
      </c>
      <c r="F458" s="306">
        <v>60.2</v>
      </c>
      <c r="G458" s="364">
        <v>884.38199999999995</v>
      </c>
      <c r="H458" s="307">
        <v>0.57850000000000001</v>
      </c>
      <c r="I458" s="364">
        <v>21386</v>
      </c>
      <c r="J458" s="308">
        <v>66</v>
      </c>
      <c r="K458" s="308"/>
      <c r="L458" s="364">
        <v>469.72699999999998</v>
      </c>
      <c r="M458" s="309">
        <v>53.1</v>
      </c>
      <c r="N458" s="364">
        <v>3.4476684889999998</v>
      </c>
      <c r="O458" s="364">
        <v>-10.817640172999999</v>
      </c>
    </row>
    <row r="459" spans="1:16" s="41" customFormat="1">
      <c r="B459" s="310" t="s">
        <v>377</v>
      </c>
      <c r="C459" s="305" t="s">
        <v>384</v>
      </c>
      <c r="D459" s="364">
        <v>2317.082069179</v>
      </c>
      <c r="E459" s="364">
        <v>2217.2655091249999</v>
      </c>
      <c r="F459" s="306">
        <v>78.099999999999994</v>
      </c>
      <c r="G459" s="364">
        <v>4127.549</v>
      </c>
      <c r="H459" s="307">
        <v>1.4213</v>
      </c>
      <c r="I459" s="364">
        <v>441926</v>
      </c>
      <c r="J459" s="305">
        <v>49.3</v>
      </c>
      <c r="K459" s="308"/>
      <c r="L459" s="364">
        <v>2101.63</v>
      </c>
      <c r="M459" s="309">
        <v>50.9</v>
      </c>
      <c r="N459" s="364">
        <v>30.105807595999998</v>
      </c>
      <c r="O459" s="364">
        <v>-36.187964033999997</v>
      </c>
    </row>
    <row r="460" spans="1:16" s="41" customFormat="1">
      <c r="B460" s="310" t="s">
        <v>377</v>
      </c>
      <c r="C460" s="305" t="s">
        <v>385</v>
      </c>
      <c r="D460" s="364">
        <v>1561.3546823260001</v>
      </c>
      <c r="E460" s="364">
        <v>1852.0865692</v>
      </c>
      <c r="F460" s="306">
        <v>77.900000000000006</v>
      </c>
      <c r="G460" s="364">
        <v>2995.145</v>
      </c>
      <c r="H460" s="307">
        <v>1.1545000000000001</v>
      </c>
      <c r="I460" s="364">
        <v>427377</v>
      </c>
      <c r="J460" s="308">
        <v>44.6</v>
      </c>
      <c r="K460" s="308"/>
      <c r="L460" s="364">
        <v>1207.8779999999999</v>
      </c>
      <c r="M460" s="309">
        <v>40.299999999999997</v>
      </c>
      <c r="N460" s="364">
        <v>15.52753663</v>
      </c>
      <c r="O460" s="364">
        <v>-19.360714838</v>
      </c>
    </row>
    <row r="461" spans="1:16" s="41" customFormat="1">
      <c r="B461" s="310" t="s">
        <v>377</v>
      </c>
      <c r="C461" s="305" t="s">
        <v>386</v>
      </c>
      <c r="D461" s="364">
        <v>755.72738685299998</v>
      </c>
      <c r="E461" s="364">
        <v>365.17893992500001</v>
      </c>
      <c r="F461" s="306">
        <v>78.900000000000006</v>
      </c>
      <c r="G461" s="364">
        <v>1132.404</v>
      </c>
      <c r="H461" s="307">
        <v>2.1269</v>
      </c>
      <c r="I461" s="364">
        <v>14549</v>
      </c>
      <c r="J461" s="305">
        <v>61.7</v>
      </c>
      <c r="K461" s="308"/>
      <c r="L461" s="364">
        <v>893.75199999999995</v>
      </c>
      <c r="M461" s="309">
        <v>78.900000000000006</v>
      </c>
      <c r="N461" s="364">
        <v>14.578270966</v>
      </c>
      <c r="O461" s="364">
        <v>-16.827249196</v>
      </c>
    </row>
    <row r="462" spans="1:16" s="41" customFormat="1">
      <c r="B462" s="310" t="s">
        <v>377</v>
      </c>
      <c r="C462" s="305" t="s">
        <v>387</v>
      </c>
      <c r="D462" s="364">
        <v>1380.8267740169999</v>
      </c>
      <c r="E462" s="364">
        <v>626.82351763099996</v>
      </c>
      <c r="F462" s="306">
        <v>77.3</v>
      </c>
      <c r="G462" s="364">
        <v>1955.1949999999999</v>
      </c>
      <c r="H462" s="307">
        <v>5.2185000000000006</v>
      </c>
      <c r="I462" s="364">
        <v>20256</v>
      </c>
      <c r="J462" s="305">
        <v>56.2</v>
      </c>
      <c r="K462" s="308"/>
      <c r="L462" s="364">
        <v>1616.029</v>
      </c>
      <c r="M462" s="309">
        <v>82.7</v>
      </c>
      <c r="N462" s="364">
        <v>64.002384981999995</v>
      </c>
      <c r="O462" s="364">
        <v>-61.536667821999998</v>
      </c>
    </row>
    <row r="463" spans="1:16" s="41" customFormat="1">
      <c r="B463" s="310" t="s">
        <v>377</v>
      </c>
      <c r="C463" s="305" t="s">
        <v>388</v>
      </c>
      <c r="D463" s="364">
        <v>1038.4608566540001</v>
      </c>
      <c r="E463" s="364">
        <v>396.30344519400001</v>
      </c>
      <c r="F463" s="306">
        <v>77.7</v>
      </c>
      <c r="G463" s="364">
        <v>1362.116</v>
      </c>
      <c r="H463" s="307">
        <v>4.0385999999999997</v>
      </c>
      <c r="I463" s="364">
        <v>8290</v>
      </c>
      <c r="J463" s="305">
        <v>48.3</v>
      </c>
      <c r="K463" s="308"/>
      <c r="L463" s="364">
        <v>882.46199999999999</v>
      </c>
      <c r="M463" s="309">
        <v>64.8</v>
      </c>
      <c r="N463" s="364">
        <v>28.159972209999999</v>
      </c>
      <c r="O463" s="364">
        <v>-34.676175231999999</v>
      </c>
    </row>
    <row r="464" spans="1:16" s="41" customFormat="1">
      <c r="B464" s="310" t="s">
        <v>377</v>
      </c>
      <c r="C464" s="305" t="s">
        <v>389</v>
      </c>
      <c r="D464" s="364">
        <v>342.36591736299999</v>
      </c>
      <c r="E464" s="364">
        <v>230.52007243700001</v>
      </c>
      <c r="F464" s="306">
        <v>76.599999999999994</v>
      </c>
      <c r="G464" s="364">
        <v>593.07799999999997</v>
      </c>
      <c r="H464" s="307">
        <v>7.928399999999999</v>
      </c>
      <c r="I464" s="364">
        <v>11966</v>
      </c>
      <c r="J464" s="305">
        <v>74.5</v>
      </c>
      <c r="K464" s="308"/>
      <c r="L464" s="364">
        <v>733.56700000000001</v>
      </c>
      <c r="M464" s="309">
        <v>123.7</v>
      </c>
      <c r="N464" s="364">
        <v>35.842412772000003</v>
      </c>
      <c r="O464" s="364">
        <v>-26.86049259</v>
      </c>
    </row>
    <row r="465" spans="1:16" s="41" customFormat="1">
      <c r="B465" s="310" t="s">
        <v>377</v>
      </c>
      <c r="C465" s="305" t="s">
        <v>390</v>
      </c>
      <c r="D465" s="364">
        <v>298.01586429700001</v>
      </c>
      <c r="E465" s="364">
        <v>101.023996564</v>
      </c>
      <c r="F465" s="306">
        <v>80.900000000000006</v>
      </c>
      <c r="G465" s="364">
        <v>395.54300000000001</v>
      </c>
      <c r="H465" s="307">
        <v>28.6557</v>
      </c>
      <c r="I465" s="364">
        <v>9238</v>
      </c>
      <c r="J465" s="305">
        <v>57.1</v>
      </c>
      <c r="K465" s="308"/>
      <c r="L465" s="364">
        <v>493.58</v>
      </c>
      <c r="M465" s="309">
        <v>124.8</v>
      </c>
      <c r="N465" s="364">
        <v>68.069761706999998</v>
      </c>
      <c r="O465" s="364">
        <v>-20.884441262999999</v>
      </c>
    </row>
    <row r="466" spans="1:16" s="41" customFormat="1">
      <c r="B466" s="310" t="s">
        <v>377</v>
      </c>
      <c r="C466" s="305" t="s">
        <v>391</v>
      </c>
      <c r="D466" s="364">
        <v>146.858995529</v>
      </c>
      <c r="E466" s="364">
        <v>29.233965394999998</v>
      </c>
      <c r="F466" s="306">
        <v>83.2</v>
      </c>
      <c r="G466" s="364">
        <v>169.52699999999999</v>
      </c>
      <c r="H466" s="307">
        <v>13.433400000000001</v>
      </c>
      <c r="I466" s="364">
        <v>667</v>
      </c>
      <c r="J466" s="308">
        <v>45</v>
      </c>
      <c r="K466" s="308"/>
      <c r="L466" s="364">
        <v>121.91800000000001</v>
      </c>
      <c r="M466" s="309">
        <v>71.900000000000006</v>
      </c>
      <c r="N466" s="364">
        <v>10.365680304</v>
      </c>
      <c r="O466" s="364">
        <v>-4.8219921140000004</v>
      </c>
    </row>
    <row r="467" spans="1:16" s="41" customFormat="1">
      <c r="B467" s="310" t="s">
        <v>377</v>
      </c>
      <c r="C467" s="305" t="s">
        <v>392</v>
      </c>
      <c r="D467" s="364">
        <v>63.869410627000001</v>
      </c>
      <c r="E467" s="364">
        <v>3.3515453590000002</v>
      </c>
      <c r="F467" s="306">
        <v>84.2</v>
      </c>
      <c r="G467" s="364">
        <v>78.265000000000001</v>
      </c>
      <c r="H467" s="307">
        <v>23.844099999999997</v>
      </c>
      <c r="I467" s="364">
        <v>991</v>
      </c>
      <c r="J467" s="308">
        <v>56</v>
      </c>
      <c r="K467" s="308"/>
      <c r="L467" s="364">
        <v>99.259</v>
      </c>
      <c r="M467" s="309">
        <v>126.8</v>
      </c>
      <c r="N467" s="364">
        <v>10.064564664000001</v>
      </c>
      <c r="O467" s="364">
        <v>-4.8199402280000001</v>
      </c>
    </row>
    <row r="468" spans="1:16" s="41" customFormat="1">
      <c r="B468" s="310" t="s">
        <v>377</v>
      </c>
      <c r="C468" s="305" t="s">
        <v>393</v>
      </c>
      <c r="D468" s="364">
        <v>87.287458141000002</v>
      </c>
      <c r="E468" s="364">
        <v>68.438485810000003</v>
      </c>
      <c r="F468" s="306">
        <v>79.7</v>
      </c>
      <c r="G468" s="364">
        <v>147.751</v>
      </c>
      <c r="H468" s="307">
        <v>48.670299999999997</v>
      </c>
      <c r="I468" s="364">
        <v>7580</v>
      </c>
      <c r="J468" s="305">
        <v>71.5</v>
      </c>
      <c r="K468" s="308"/>
      <c r="L468" s="364">
        <v>272.40300000000002</v>
      </c>
      <c r="M468" s="309">
        <v>184.4</v>
      </c>
      <c r="N468" s="364">
        <v>47.639516739000001</v>
      </c>
      <c r="O468" s="364">
        <v>-11.242508921000001</v>
      </c>
    </row>
    <row r="469" spans="1:16" s="41" customFormat="1">
      <c r="B469" s="304" t="s">
        <v>377</v>
      </c>
      <c r="C469" s="305" t="s">
        <v>394</v>
      </c>
      <c r="D469" s="364">
        <v>125.28677506</v>
      </c>
      <c r="E469" s="364">
        <v>5.524024088</v>
      </c>
      <c r="F469" s="306">
        <v>73.099999999999994</v>
      </c>
      <c r="G469" s="364">
        <v>129.30199999999999</v>
      </c>
      <c r="H469" s="307">
        <v>100</v>
      </c>
      <c r="I469" s="364">
        <v>733</v>
      </c>
      <c r="J469" s="305">
        <v>45.8</v>
      </c>
      <c r="K469" s="308"/>
      <c r="L469" s="364">
        <v>88.96</v>
      </c>
      <c r="M469" s="309">
        <v>68.8</v>
      </c>
      <c r="N469" s="364">
        <v>52.328134032999998</v>
      </c>
      <c r="O469" s="364">
        <v>-57.601543866</v>
      </c>
    </row>
    <row r="470" spans="1:16" s="41" customFormat="1" ht="12.75" customHeight="1">
      <c r="B470" s="508"/>
      <c r="C470" s="509" t="s">
        <v>395</v>
      </c>
      <c r="D470" s="365">
        <f t="shared" ref="D470:E470" si="28">+D453+D456+D457+D458+D459+D462+D465+D469</f>
        <v>6011.3848260300001</v>
      </c>
      <c r="E470" s="365">
        <f t="shared" si="28"/>
        <v>6214.9765216370006</v>
      </c>
      <c r="F470" s="342">
        <v>73.400000000000006</v>
      </c>
      <c r="G470" s="365">
        <f t="shared" ref="G470" si="29">+G453+G456+G457+G458+G459+G462+G465+G469</f>
        <v>11175.673999999999</v>
      </c>
      <c r="H470" s="343">
        <v>3.7439</v>
      </c>
      <c r="I470" s="365">
        <f t="shared" ref="I470" si="30">+I453+I456+I457+I458+I459+I462+I465+I469</f>
        <v>520237</v>
      </c>
      <c r="J470" s="317">
        <v>54.4</v>
      </c>
      <c r="K470" s="317"/>
      <c r="L470" s="365">
        <f t="shared" ref="L470" si="31">+L453+L456+L457+L458+L459+L462+L465+L469</f>
        <v>5621.04</v>
      </c>
      <c r="M470" s="345">
        <v>50.3</v>
      </c>
      <c r="N470" s="365">
        <f t="shared" ref="N470:O470" si="32">+N453+N456+N457+N458+N459+N462+N465+N469</f>
        <v>223.23567545500001</v>
      </c>
      <c r="O470" s="365">
        <f t="shared" si="32"/>
        <v>-207.29218944599995</v>
      </c>
    </row>
    <row r="471" spans="1:16" s="41" customFormat="1" ht="12.75" customHeight="1">
      <c r="B471" s="508"/>
      <c r="C471" s="510" t="s">
        <v>402</v>
      </c>
      <c r="D471" s="365">
        <f>+D316+D338+D360+D382+D404+D426+D448+D470</f>
        <v>1473923.863172268</v>
      </c>
      <c r="E471" s="365">
        <f>+E316+E338+E360+E382+E404+E426+E448+E470</f>
        <v>662367.87312459596</v>
      </c>
      <c r="F471" s="342">
        <v>57.1</v>
      </c>
      <c r="G471" s="365">
        <f>+G316+G338+G360+G382+G404+G426+G448+G470</f>
        <v>1834289.8662709999</v>
      </c>
      <c r="H471" s="343">
        <v>0.91020000000000012</v>
      </c>
      <c r="I471" s="365">
        <f>+I316+I338+I360+I382+I404+I426+I448+I470</f>
        <v>3294860</v>
      </c>
      <c r="J471" s="313">
        <v>20.3</v>
      </c>
      <c r="K471" s="317">
        <v>1.1790069999999999</v>
      </c>
      <c r="L471" s="365">
        <f>+L316+L338+L360+L382+L404+L426+L448+L470</f>
        <v>322414.2124079999</v>
      </c>
      <c r="M471" s="344">
        <v>17.600000000000001</v>
      </c>
      <c r="N471" s="365">
        <f>+N316+N338+N360+N382+N404+N426+N448+N470</f>
        <v>6079.0642815869996</v>
      </c>
      <c r="O471" s="365">
        <f>+O316+O338+O360+O382+O404+O426+O448+O470</f>
        <v>-6570.3489618950007</v>
      </c>
    </row>
    <row r="472" spans="1:16">
      <c r="D472" s="9"/>
      <c r="E472" s="9"/>
      <c r="F472" s="9"/>
      <c r="G472" s="9"/>
      <c r="H472" s="9"/>
      <c r="I472" s="9"/>
      <c r="J472" s="9"/>
      <c r="K472" s="9"/>
      <c r="L472" s="9"/>
      <c r="M472" s="9"/>
      <c r="N472" s="9"/>
      <c r="O472" s="9"/>
    </row>
    <row r="473" spans="1:16" s="41" customFormat="1" ht="12.75" customHeight="1">
      <c r="B473" s="9"/>
      <c r="C473" s="9"/>
      <c r="D473" s="9"/>
      <c r="E473" s="9"/>
      <c r="F473" s="9"/>
      <c r="G473" s="9"/>
      <c r="H473" s="9"/>
      <c r="I473" s="9"/>
      <c r="J473" s="9"/>
      <c r="K473" s="9"/>
      <c r="L473" s="9"/>
      <c r="M473" s="9"/>
      <c r="N473" s="9"/>
      <c r="O473" s="9"/>
    </row>
    <row r="474" spans="1:16" s="232" customFormat="1" ht="84" customHeight="1">
      <c r="A474" s="185"/>
      <c r="B474" s="504" t="s">
        <v>403</v>
      </c>
      <c r="C474" s="505" t="s">
        <v>363</v>
      </c>
      <c r="D474" s="505" t="s">
        <v>364</v>
      </c>
      <c r="E474" s="505" t="s">
        <v>365</v>
      </c>
      <c r="F474" s="505" t="s">
        <v>366</v>
      </c>
      <c r="G474" s="505" t="s">
        <v>367</v>
      </c>
      <c r="H474" s="505" t="s">
        <v>368</v>
      </c>
      <c r="I474" s="505" t="s">
        <v>369</v>
      </c>
      <c r="J474" s="505" t="s">
        <v>370</v>
      </c>
      <c r="K474" s="505" t="s">
        <v>371</v>
      </c>
      <c r="L474" s="505" t="s">
        <v>372</v>
      </c>
      <c r="M474" s="505" t="s">
        <v>373</v>
      </c>
      <c r="N474" s="505" t="s">
        <v>374</v>
      </c>
      <c r="O474" s="505" t="s">
        <v>375</v>
      </c>
      <c r="P474" s="41"/>
    </row>
    <row r="475" spans="1:16" s="13" customFormat="1">
      <c r="A475" s="9"/>
      <c r="B475" s="276" t="s">
        <v>241</v>
      </c>
      <c r="C475" s="341" t="s">
        <v>113</v>
      </c>
      <c r="D475" s="341" t="s">
        <v>114</v>
      </c>
      <c r="E475" s="341" t="s">
        <v>115</v>
      </c>
      <c r="F475" s="341" t="s">
        <v>116</v>
      </c>
      <c r="G475" s="341" t="s">
        <v>117</v>
      </c>
      <c r="H475" s="341" t="s">
        <v>183</v>
      </c>
      <c r="I475" s="341" t="s">
        <v>184</v>
      </c>
      <c r="J475" s="341" t="s">
        <v>185</v>
      </c>
      <c r="K475" s="341" t="s">
        <v>186</v>
      </c>
      <c r="L475" s="341" t="s">
        <v>354</v>
      </c>
      <c r="M475" s="341" t="s">
        <v>187</v>
      </c>
      <c r="N475" s="341" t="s">
        <v>188</v>
      </c>
      <c r="O475" s="341" t="s">
        <v>189</v>
      </c>
      <c r="P475" s="41"/>
    </row>
    <row r="476" spans="1:16" s="41" customFormat="1" ht="29.25" customHeight="1">
      <c r="B476" s="303" t="s">
        <v>404</v>
      </c>
      <c r="C476" s="304" t="s">
        <v>377</v>
      </c>
      <c r="D476" s="305" t="s">
        <v>377</v>
      </c>
      <c r="E476" s="305" t="s">
        <v>377</v>
      </c>
      <c r="F476" s="305" t="s">
        <v>377</v>
      </c>
      <c r="G476" s="305" t="s">
        <v>377</v>
      </c>
      <c r="H476" s="305" t="s">
        <v>377</v>
      </c>
      <c r="I476" s="305" t="s">
        <v>377</v>
      </c>
      <c r="J476" s="305" t="s">
        <v>377</v>
      </c>
      <c r="K476" s="305" t="s">
        <v>377</v>
      </c>
      <c r="L476" s="305" t="s">
        <v>377</v>
      </c>
      <c r="M476" s="305" t="s">
        <v>377</v>
      </c>
      <c r="N476" s="305" t="s">
        <v>377</v>
      </c>
      <c r="O476" s="305" t="s">
        <v>377</v>
      </c>
    </row>
    <row r="477" spans="1:16" s="41" customFormat="1">
      <c r="B477" s="507" t="s">
        <v>377</v>
      </c>
      <c r="C477" s="305" t="s">
        <v>378</v>
      </c>
      <c r="D477" s="364">
        <v>570204.49416089698</v>
      </c>
      <c r="E477" s="364">
        <v>21381.269401275</v>
      </c>
      <c r="F477" s="306">
        <v>100</v>
      </c>
      <c r="G477" s="364">
        <v>619573.946</v>
      </c>
      <c r="H477" s="307">
        <v>6.0999999999999995E-3</v>
      </c>
      <c r="I477" s="364">
        <v>1121</v>
      </c>
      <c r="J477" s="305">
        <v>44.8</v>
      </c>
      <c r="K477" s="308">
        <v>1.3428260000000001</v>
      </c>
      <c r="L477" s="364">
        <v>17238.72</v>
      </c>
      <c r="M477" s="309">
        <v>2.8</v>
      </c>
      <c r="N477" s="364">
        <v>16.813331662</v>
      </c>
      <c r="O477" s="364">
        <v>-3.3655817589999999</v>
      </c>
    </row>
    <row r="478" spans="1:16" s="41" customFormat="1">
      <c r="B478" s="310" t="s">
        <v>377</v>
      </c>
      <c r="C478" s="305" t="s">
        <v>379</v>
      </c>
      <c r="D478" s="364">
        <v>569706.70038225199</v>
      </c>
      <c r="E478" s="364">
        <v>21381.269401275</v>
      </c>
      <c r="F478" s="306">
        <v>100</v>
      </c>
      <c r="G478" s="364">
        <v>619076.15300000005</v>
      </c>
      <c r="H478" s="307">
        <v>6.0000000000000001E-3</v>
      </c>
      <c r="I478" s="364">
        <v>1114</v>
      </c>
      <c r="J478" s="305">
        <v>44.8</v>
      </c>
      <c r="K478" s="308">
        <v>1.3418950000000001</v>
      </c>
      <c r="L478" s="364">
        <v>17049.326000000001</v>
      </c>
      <c r="M478" s="309">
        <v>2.8</v>
      </c>
      <c r="N478" s="364">
        <v>16.501091895999998</v>
      </c>
      <c r="O478" s="364">
        <v>-3.293733128</v>
      </c>
    </row>
    <row r="479" spans="1:16" s="41" customFormat="1">
      <c r="B479" s="310" t="s">
        <v>377</v>
      </c>
      <c r="C479" s="305" t="s">
        <v>380</v>
      </c>
      <c r="D479" s="364">
        <v>497.79377864499997</v>
      </c>
      <c r="E479" s="364"/>
      <c r="F479" s="306"/>
      <c r="G479" s="364">
        <v>497.79399999999998</v>
      </c>
      <c r="H479" s="307">
        <v>0.1394</v>
      </c>
      <c r="I479" s="364">
        <v>7</v>
      </c>
      <c r="J479" s="308">
        <v>45</v>
      </c>
      <c r="K479" s="308">
        <v>2.5</v>
      </c>
      <c r="L479" s="364">
        <v>189.39400000000001</v>
      </c>
      <c r="M479" s="311">
        <v>38</v>
      </c>
      <c r="N479" s="364">
        <v>0.31223976599999997</v>
      </c>
      <c r="O479" s="364">
        <v>-7.1848630999999996E-2</v>
      </c>
    </row>
    <row r="480" spans="1:16" s="41" customFormat="1">
      <c r="B480" s="310" t="s">
        <v>377</v>
      </c>
      <c r="C480" s="305" t="s">
        <v>381</v>
      </c>
      <c r="D480" s="364">
        <v>95.744470409000002</v>
      </c>
      <c r="E480" s="364">
        <v>16.642841705999999</v>
      </c>
      <c r="F480" s="306">
        <v>74.900000000000006</v>
      </c>
      <c r="G480" s="364">
        <v>108.211</v>
      </c>
      <c r="H480" s="307">
        <v>0.19400000000000001</v>
      </c>
      <c r="I480" s="364">
        <v>22</v>
      </c>
      <c r="J480" s="305">
        <v>42.1</v>
      </c>
      <c r="K480" s="308">
        <v>2.5</v>
      </c>
      <c r="L480" s="364">
        <v>46.247999999999998</v>
      </c>
      <c r="M480" s="309">
        <v>42.7</v>
      </c>
      <c r="N480" s="364">
        <v>8.8251239999999995E-2</v>
      </c>
      <c r="O480" s="364">
        <v>-3.8424069999999999E-3</v>
      </c>
    </row>
    <row r="481" spans="1:16" s="41" customFormat="1">
      <c r="B481" s="310" t="s">
        <v>377</v>
      </c>
      <c r="C481" s="305" t="s">
        <v>382</v>
      </c>
      <c r="D481" s="364">
        <v>178.078070381</v>
      </c>
      <c r="E481" s="364">
        <v>48.307081658000001</v>
      </c>
      <c r="F481" s="306">
        <v>74.5</v>
      </c>
      <c r="G481" s="364">
        <v>174.00899999999999</v>
      </c>
      <c r="H481" s="307">
        <v>0.32339999999999997</v>
      </c>
      <c r="I481" s="364">
        <v>35</v>
      </c>
      <c r="J481" s="305">
        <v>39.5</v>
      </c>
      <c r="K481" s="308">
        <v>2.5</v>
      </c>
      <c r="L481" s="364">
        <v>91.384</v>
      </c>
      <c r="M481" s="309">
        <v>52.5</v>
      </c>
      <c r="N481" s="364">
        <v>0.22315621399999999</v>
      </c>
      <c r="O481" s="364">
        <v>-6.5774099999999997E-3</v>
      </c>
    </row>
    <row r="482" spans="1:16" s="41" customFormat="1">
      <c r="B482" s="310" t="s">
        <v>377</v>
      </c>
      <c r="C482" s="305" t="s">
        <v>383</v>
      </c>
      <c r="D482" s="364"/>
      <c r="E482" s="364"/>
      <c r="F482" s="306"/>
      <c r="G482" s="364"/>
      <c r="H482" s="307"/>
      <c r="I482" s="364"/>
      <c r="J482" s="305" t="s">
        <v>377</v>
      </c>
      <c r="K482" s="308" t="s">
        <v>377</v>
      </c>
      <c r="L482" s="364"/>
      <c r="M482" s="309"/>
      <c r="N482" s="364"/>
      <c r="O482" s="364"/>
    </row>
    <row r="483" spans="1:16" s="41" customFormat="1">
      <c r="B483" s="310" t="s">
        <v>377</v>
      </c>
      <c r="C483" s="305" t="s">
        <v>384</v>
      </c>
      <c r="D483" s="364">
        <v>23.343796391000001</v>
      </c>
      <c r="E483" s="364">
        <v>0.67426669500000003</v>
      </c>
      <c r="F483" s="306">
        <v>75</v>
      </c>
      <c r="G483" s="364">
        <v>23.849</v>
      </c>
      <c r="H483" s="307">
        <v>1.1622999999999999</v>
      </c>
      <c r="I483" s="364">
        <v>12</v>
      </c>
      <c r="J483" s="305">
        <v>41.4</v>
      </c>
      <c r="K483" s="308">
        <v>2.5</v>
      </c>
      <c r="L483" s="364">
        <v>22.594999999999999</v>
      </c>
      <c r="M483" s="309">
        <v>94.7</v>
      </c>
      <c r="N483" s="364">
        <v>0.114734724</v>
      </c>
      <c r="O483" s="364">
        <v>-2.9226819999999998E-3</v>
      </c>
    </row>
    <row r="484" spans="1:16" s="41" customFormat="1">
      <c r="B484" s="310" t="s">
        <v>377</v>
      </c>
      <c r="C484" s="305" t="s">
        <v>385</v>
      </c>
      <c r="D484" s="364">
        <v>23.151742752000001</v>
      </c>
      <c r="E484" s="364">
        <v>0.67426669500000003</v>
      </c>
      <c r="F484" s="306">
        <v>75</v>
      </c>
      <c r="G484" s="364">
        <v>23.657</v>
      </c>
      <c r="H484" s="307">
        <v>1.1569</v>
      </c>
      <c r="I484" s="364">
        <v>9</v>
      </c>
      <c r="J484" s="305">
        <v>41.4</v>
      </c>
      <c r="K484" s="308">
        <v>2.5</v>
      </c>
      <c r="L484" s="364">
        <v>22.393000000000001</v>
      </c>
      <c r="M484" s="309">
        <v>94.7</v>
      </c>
      <c r="N484" s="364">
        <v>0.113328426</v>
      </c>
      <c r="O484" s="364">
        <v>-2.9018920000000001E-3</v>
      </c>
    </row>
    <row r="485" spans="1:16" s="41" customFormat="1">
      <c r="B485" s="310" t="s">
        <v>377</v>
      </c>
      <c r="C485" s="305" t="s">
        <v>386</v>
      </c>
      <c r="D485" s="364">
        <v>0.192053639</v>
      </c>
      <c r="E485" s="364"/>
      <c r="F485" s="306"/>
      <c r="G485" s="364">
        <v>0.192</v>
      </c>
      <c r="H485" s="307">
        <v>1.8303</v>
      </c>
      <c r="I485" s="364">
        <v>3</v>
      </c>
      <c r="J485" s="308">
        <v>40</v>
      </c>
      <c r="K485" s="308">
        <v>2.5</v>
      </c>
      <c r="L485" s="364">
        <v>0.20300000000000001</v>
      </c>
      <c r="M485" s="309">
        <v>105.5</v>
      </c>
      <c r="N485" s="364">
        <v>1.4062980000000001E-3</v>
      </c>
      <c r="O485" s="364">
        <v>-2.0789999999999999E-5</v>
      </c>
    </row>
    <row r="486" spans="1:16" s="41" customFormat="1">
      <c r="B486" s="310" t="s">
        <v>377</v>
      </c>
      <c r="C486" s="305" t="s">
        <v>387</v>
      </c>
      <c r="D486" s="364">
        <v>37.625241078999998</v>
      </c>
      <c r="E486" s="364"/>
      <c r="F486" s="306"/>
      <c r="G486" s="364">
        <v>0.187</v>
      </c>
      <c r="H486" s="307">
        <v>4.9093999999999998</v>
      </c>
      <c r="I486" s="364">
        <v>9</v>
      </c>
      <c r="J486" s="308">
        <v>45</v>
      </c>
      <c r="K486" s="308">
        <v>2.5</v>
      </c>
      <c r="L486" s="364">
        <v>0.29299999999999998</v>
      </c>
      <c r="M486" s="309">
        <v>157.1</v>
      </c>
      <c r="N486" s="364">
        <v>4.1221890000000001E-3</v>
      </c>
      <c r="O486" s="364">
        <v>-9.4876776999999995E-2</v>
      </c>
    </row>
    <row r="487" spans="1:16" s="41" customFormat="1">
      <c r="B487" s="310" t="s">
        <v>377</v>
      </c>
      <c r="C487" s="305" t="s">
        <v>388</v>
      </c>
      <c r="D487" s="364">
        <v>0.14289180300000001</v>
      </c>
      <c r="E487" s="364"/>
      <c r="F487" s="306"/>
      <c r="G487" s="364">
        <v>0.14299999999999999</v>
      </c>
      <c r="H487" s="307">
        <v>4</v>
      </c>
      <c r="I487" s="364">
        <v>2</v>
      </c>
      <c r="J487" s="308">
        <v>45</v>
      </c>
      <c r="K487" s="308">
        <v>2.5</v>
      </c>
      <c r="L487" s="364">
        <v>0.21099999999999999</v>
      </c>
      <c r="M487" s="311">
        <v>148</v>
      </c>
      <c r="N487" s="364">
        <v>2.572052E-3</v>
      </c>
      <c r="O487" s="364">
        <v>-9.4255123999999996E-2</v>
      </c>
    </row>
    <row r="488" spans="1:16" s="41" customFormat="1">
      <c r="B488" s="310" t="s">
        <v>377</v>
      </c>
      <c r="C488" s="305" t="s">
        <v>389</v>
      </c>
      <c r="D488" s="364">
        <v>37.482349276000001</v>
      </c>
      <c r="E488" s="364"/>
      <c r="F488" s="306"/>
      <c r="G488" s="364">
        <v>4.3999999999999997E-2</v>
      </c>
      <c r="H488" s="307">
        <v>7.8830999999999998</v>
      </c>
      <c r="I488" s="364">
        <v>7</v>
      </c>
      <c r="J488" s="308">
        <v>45</v>
      </c>
      <c r="K488" s="308">
        <v>2.5</v>
      </c>
      <c r="L488" s="364">
        <v>8.2000000000000003E-2</v>
      </c>
      <c r="M488" s="309">
        <v>187.1</v>
      </c>
      <c r="N488" s="364">
        <v>1.550137E-3</v>
      </c>
      <c r="O488" s="364">
        <v>-6.2165300000000001E-4</v>
      </c>
    </row>
    <row r="489" spans="1:16" s="41" customFormat="1">
      <c r="B489" s="310" t="s">
        <v>377</v>
      </c>
      <c r="C489" s="305" t="s">
        <v>390</v>
      </c>
      <c r="D489" s="364">
        <v>4.5792080860000004</v>
      </c>
      <c r="E489" s="364"/>
      <c r="F489" s="306"/>
      <c r="G489" s="364">
        <v>4.5789999999999997</v>
      </c>
      <c r="H489" s="307">
        <v>11.032599999999999</v>
      </c>
      <c r="I489" s="364">
        <v>9</v>
      </c>
      <c r="J489" s="308">
        <v>45</v>
      </c>
      <c r="K489" s="308">
        <v>2.5</v>
      </c>
      <c r="L489" s="364">
        <v>9.7100000000000009</v>
      </c>
      <c r="M489" s="309">
        <v>212.1</v>
      </c>
      <c r="N489" s="364">
        <v>0.227342878</v>
      </c>
      <c r="O489" s="364">
        <v>-4.4900244999999998E-2</v>
      </c>
    </row>
    <row r="490" spans="1:16" s="41" customFormat="1">
      <c r="B490" s="310" t="s">
        <v>377</v>
      </c>
      <c r="C490" s="305" t="s">
        <v>391</v>
      </c>
      <c r="D490" s="364">
        <v>4.564273086</v>
      </c>
      <c r="E490" s="364"/>
      <c r="F490" s="306"/>
      <c r="G490" s="364">
        <v>4.5640000000000001</v>
      </c>
      <c r="H490" s="307">
        <v>11</v>
      </c>
      <c r="I490" s="364">
        <v>5</v>
      </c>
      <c r="J490" s="308">
        <v>45</v>
      </c>
      <c r="K490" s="308">
        <v>2.5</v>
      </c>
      <c r="L490" s="364">
        <v>9.6720000000000006</v>
      </c>
      <c r="M490" s="309">
        <v>211.9</v>
      </c>
      <c r="N490" s="364">
        <v>0.22593152</v>
      </c>
      <c r="O490" s="364">
        <v>-4.4900244999999998E-2</v>
      </c>
    </row>
    <row r="491" spans="1:16" s="41" customFormat="1">
      <c r="B491" s="310" t="s">
        <v>377</v>
      </c>
      <c r="C491" s="309" t="s">
        <v>392</v>
      </c>
      <c r="D491" s="364">
        <v>1.4935E-2</v>
      </c>
      <c r="E491" s="364"/>
      <c r="F491" s="306"/>
      <c r="G491" s="364">
        <v>1.4999999999999999E-2</v>
      </c>
      <c r="H491" s="307">
        <v>21</v>
      </c>
      <c r="I491" s="364">
        <v>4</v>
      </c>
      <c r="J491" s="308">
        <v>45</v>
      </c>
      <c r="K491" s="308">
        <v>2.5</v>
      </c>
      <c r="L491" s="364">
        <v>3.7999999999999999E-2</v>
      </c>
      <c r="M491" s="309">
        <v>254.9</v>
      </c>
      <c r="N491" s="364">
        <v>1.4113579999999999E-3</v>
      </c>
      <c r="O491" s="364"/>
    </row>
    <row r="492" spans="1:16" s="41" customFormat="1">
      <c r="B492" s="310" t="s">
        <v>377</v>
      </c>
      <c r="C492" s="305" t="s">
        <v>393</v>
      </c>
      <c r="D492" s="364"/>
      <c r="E492" s="364"/>
      <c r="F492" s="306"/>
      <c r="G492" s="364"/>
      <c r="H492" s="307"/>
      <c r="I492" s="364"/>
      <c r="J492" s="305" t="s">
        <v>377</v>
      </c>
      <c r="K492" s="308" t="s">
        <v>377</v>
      </c>
      <c r="L492" s="364"/>
      <c r="M492" s="309"/>
      <c r="N492" s="364"/>
      <c r="O492" s="364"/>
    </row>
    <row r="493" spans="1:16" s="41" customFormat="1">
      <c r="B493" s="304" t="s">
        <v>377</v>
      </c>
      <c r="C493" s="305" t="s">
        <v>394</v>
      </c>
      <c r="D493" s="364"/>
      <c r="E493" s="364"/>
      <c r="F493" s="306"/>
      <c r="G493" s="364"/>
      <c r="H493" s="307"/>
      <c r="I493" s="364"/>
      <c r="J493" s="308" t="s">
        <v>377</v>
      </c>
      <c r="K493" s="308" t="s">
        <v>377</v>
      </c>
      <c r="L493" s="364"/>
      <c r="M493" s="309"/>
      <c r="N493" s="364"/>
      <c r="O493" s="364"/>
    </row>
    <row r="494" spans="1:16" s="41" customFormat="1" ht="12.75" customHeight="1">
      <c r="B494" s="508"/>
      <c r="C494" s="509" t="s">
        <v>395</v>
      </c>
      <c r="D494" s="365">
        <f t="shared" ref="D494:E494" si="33">+D477+D480+D481+D482+D483+D486+D489+D493</f>
        <v>570543.86494724301</v>
      </c>
      <c r="E494" s="365">
        <f t="shared" si="33"/>
        <v>21446.893591334003</v>
      </c>
      <c r="F494" s="342">
        <v>100</v>
      </c>
      <c r="G494" s="365">
        <f t="shared" ref="G494" si="34">+G477+G480+G481+G482+G483+G486+G489+G493</f>
        <v>619884.78100000008</v>
      </c>
      <c r="H494" s="343">
        <v>6.3E-3</v>
      </c>
      <c r="I494" s="365">
        <f t="shared" ref="I494" si="35">+I477+I480+I481+I482+I483+I486+I489+I493</f>
        <v>1208</v>
      </c>
      <c r="J494" s="317">
        <v>44.8</v>
      </c>
      <c r="K494" s="317">
        <v>1.3434060000000001</v>
      </c>
      <c r="L494" s="365">
        <f t="shared" ref="L494" si="36">+L477+L480+L481+L482+L483+L486+L489+L493</f>
        <v>17408.95</v>
      </c>
      <c r="M494" s="345">
        <v>2.8</v>
      </c>
      <c r="N494" s="365">
        <f t="shared" ref="N494:O494" si="37">+N477+N480+N481+N482+N483+N486+N489+N493</f>
        <v>17.470938907000004</v>
      </c>
      <c r="O494" s="365">
        <f t="shared" si="37"/>
        <v>-3.5187012799999997</v>
      </c>
    </row>
    <row r="495" spans="1:16">
      <c r="D495" s="9"/>
      <c r="E495" s="9"/>
      <c r="F495" s="9"/>
      <c r="G495" s="9"/>
      <c r="H495" s="9"/>
      <c r="I495" s="9"/>
      <c r="J495" s="9"/>
      <c r="K495" s="9"/>
      <c r="L495" s="9"/>
      <c r="M495" s="9"/>
      <c r="N495" s="9"/>
      <c r="O495" s="9"/>
    </row>
    <row r="496" spans="1:16" s="232" customFormat="1" ht="84" customHeight="1">
      <c r="A496" s="185"/>
      <c r="B496" s="504" t="s">
        <v>403</v>
      </c>
      <c r="C496" s="505" t="s">
        <v>363</v>
      </c>
      <c r="D496" s="505" t="s">
        <v>364</v>
      </c>
      <c r="E496" s="505" t="s">
        <v>365</v>
      </c>
      <c r="F496" s="505" t="s">
        <v>366</v>
      </c>
      <c r="G496" s="505" t="s">
        <v>367</v>
      </c>
      <c r="H496" s="505" t="s">
        <v>368</v>
      </c>
      <c r="I496" s="505" t="s">
        <v>369</v>
      </c>
      <c r="J496" s="505" t="s">
        <v>370</v>
      </c>
      <c r="K496" s="505" t="s">
        <v>371</v>
      </c>
      <c r="L496" s="505" t="s">
        <v>372</v>
      </c>
      <c r="M496" s="505" t="s">
        <v>373</v>
      </c>
      <c r="N496" s="505" t="s">
        <v>374</v>
      </c>
      <c r="O496" s="505" t="s">
        <v>375</v>
      </c>
      <c r="P496" s="41"/>
    </row>
    <row r="497" spans="1:16" s="13" customFormat="1">
      <c r="A497" s="9"/>
      <c r="B497" s="276" t="s">
        <v>241</v>
      </c>
      <c r="C497" s="341" t="s">
        <v>113</v>
      </c>
      <c r="D497" s="341" t="s">
        <v>114</v>
      </c>
      <c r="E497" s="341" t="s">
        <v>115</v>
      </c>
      <c r="F497" s="341" t="s">
        <v>116</v>
      </c>
      <c r="G497" s="341" t="s">
        <v>117</v>
      </c>
      <c r="H497" s="341" t="s">
        <v>183</v>
      </c>
      <c r="I497" s="341" t="s">
        <v>184</v>
      </c>
      <c r="J497" s="341" t="s">
        <v>185</v>
      </c>
      <c r="K497" s="341" t="s">
        <v>186</v>
      </c>
      <c r="L497" s="341" t="s">
        <v>354</v>
      </c>
      <c r="M497" s="341" t="s">
        <v>187</v>
      </c>
      <c r="N497" s="341" t="s">
        <v>188</v>
      </c>
      <c r="O497" s="341" t="s">
        <v>189</v>
      </c>
      <c r="P497" s="41"/>
    </row>
    <row r="498" spans="1:16" s="41" customFormat="1" ht="19.5" customHeight="1">
      <c r="B498" s="303" t="s">
        <v>396</v>
      </c>
      <c r="C498" s="304" t="s">
        <v>377</v>
      </c>
      <c r="D498" s="305" t="s">
        <v>377</v>
      </c>
      <c r="E498" s="305" t="s">
        <v>377</v>
      </c>
      <c r="F498" s="305" t="s">
        <v>377</v>
      </c>
      <c r="G498" s="305" t="s">
        <v>377</v>
      </c>
      <c r="H498" s="305" t="s">
        <v>377</v>
      </c>
      <c r="I498" s="305" t="s">
        <v>377</v>
      </c>
      <c r="J498" s="305" t="s">
        <v>377</v>
      </c>
      <c r="K498" s="305" t="s">
        <v>377</v>
      </c>
      <c r="L498" s="305" t="s">
        <v>377</v>
      </c>
      <c r="M498" s="305" t="s">
        <v>377</v>
      </c>
      <c r="N498" s="305" t="s">
        <v>377</v>
      </c>
      <c r="O498" s="305" t="s">
        <v>377</v>
      </c>
    </row>
    <row r="499" spans="1:16" s="41" customFormat="1">
      <c r="B499" s="507" t="s">
        <v>377</v>
      </c>
      <c r="C499" s="305" t="s">
        <v>378</v>
      </c>
      <c r="D499" s="364">
        <v>8319.3521720040007</v>
      </c>
      <c r="E499" s="364">
        <v>1886.223016783</v>
      </c>
      <c r="F499" s="306">
        <v>73.8</v>
      </c>
      <c r="G499" s="364">
        <v>9599.0709999999999</v>
      </c>
      <c r="H499" s="307">
        <v>8.5099999999999995E-2</v>
      </c>
      <c r="I499" s="364">
        <v>80</v>
      </c>
      <c r="J499" s="305">
        <v>28.2</v>
      </c>
      <c r="K499" s="308">
        <v>2.5</v>
      </c>
      <c r="L499" s="364">
        <v>1022.05</v>
      </c>
      <c r="M499" s="309">
        <v>10.6</v>
      </c>
      <c r="N499" s="364">
        <v>1.64240396</v>
      </c>
      <c r="O499" s="364">
        <v>-0.533259751</v>
      </c>
    </row>
    <row r="500" spans="1:16" s="41" customFormat="1">
      <c r="B500" s="310" t="s">
        <v>377</v>
      </c>
      <c r="C500" s="305" t="s">
        <v>379</v>
      </c>
      <c r="D500" s="364">
        <v>4328.8156549530004</v>
      </c>
      <c r="E500" s="364">
        <v>768.78444611800001</v>
      </c>
      <c r="F500" s="306">
        <v>74.3</v>
      </c>
      <c r="G500" s="364">
        <v>4787.29</v>
      </c>
      <c r="H500" s="307">
        <v>4.0800000000000003E-2</v>
      </c>
      <c r="I500" s="364">
        <v>33</v>
      </c>
      <c r="J500" s="305">
        <v>43.5</v>
      </c>
      <c r="K500" s="308">
        <v>2.5</v>
      </c>
      <c r="L500" s="364">
        <v>662.91600000000005</v>
      </c>
      <c r="M500" s="309">
        <v>13.8</v>
      </c>
      <c r="N500" s="364">
        <v>0.84795569599999998</v>
      </c>
      <c r="O500" s="364">
        <v>-0.15213511900000001</v>
      </c>
    </row>
    <row r="501" spans="1:16" s="41" customFormat="1">
      <c r="B501" s="310" t="s">
        <v>377</v>
      </c>
      <c r="C501" s="305" t="s">
        <v>380</v>
      </c>
      <c r="D501" s="364">
        <v>3990.5365170509999</v>
      </c>
      <c r="E501" s="364">
        <v>1117.438570665</v>
      </c>
      <c r="F501" s="306">
        <v>73.5</v>
      </c>
      <c r="G501" s="364">
        <v>4811.7809999999999</v>
      </c>
      <c r="H501" s="307">
        <v>0.12909999999999999</v>
      </c>
      <c r="I501" s="364">
        <v>47</v>
      </c>
      <c r="J501" s="308">
        <v>13</v>
      </c>
      <c r="K501" s="308">
        <v>2.5</v>
      </c>
      <c r="L501" s="364">
        <v>359.13400000000001</v>
      </c>
      <c r="M501" s="309">
        <v>7.5</v>
      </c>
      <c r="N501" s="364">
        <v>0.79444826400000002</v>
      </c>
      <c r="O501" s="364">
        <v>-0.38112463200000002</v>
      </c>
    </row>
    <row r="502" spans="1:16" s="41" customFormat="1">
      <c r="B502" s="310" t="s">
        <v>377</v>
      </c>
      <c r="C502" s="305" t="s">
        <v>381</v>
      </c>
      <c r="D502" s="364">
        <v>2363.682394295</v>
      </c>
      <c r="E502" s="364">
        <v>1848.5701491780001</v>
      </c>
      <c r="F502" s="306">
        <v>50</v>
      </c>
      <c r="G502" s="364">
        <v>3288.4949999999999</v>
      </c>
      <c r="H502" s="307">
        <v>0.20019999999999999</v>
      </c>
      <c r="I502" s="364">
        <v>619</v>
      </c>
      <c r="J502" s="305">
        <v>39.799999999999997</v>
      </c>
      <c r="K502" s="308">
        <v>2.5</v>
      </c>
      <c r="L502" s="364">
        <v>838.31700000000001</v>
      </c>
      <c r="M502" s="309">
        <v>25.5</v>
      </c>
      <c r="N502" s="364">
        <v>2.6098665329999999</v>
      </c>
      <c r="O502" s="364">
        <v>-2.8921002640000002</v>
      </c>
    </row>
    <row r="503" spans="1:16" s="41" customFormat="1">
      <c r="B503" s="310" t="s">
        <v>377</v>
      </c>
      <c r="C503" s="305" t="s">
        <v>382</v>
      </c>
      <c r="D503" s="364">
        <v>4482.7874286010001</v>
      </c>
      <c r="E503" s="364">
        <v>2015.76445053</v>
      </c>
      <c r="F503" s="306">
        <v>41.7</v>
      </c>
      <c r="G503" s="364">
        <v>5313.4859999999999</v>
      </c>
      <c r="H503" s="307">
        <v>0.373</v>
      </c>
      <c r="I503" s="364">
        <v>838</v>
      </c>
      <c r="J503" s="305">
        <v>33.4</v>
      </c>
      <c r="K503" s="308">
        <v>2.5</v>
      </c>
      <c r="L503" s="364">
        <v>1716.347</v>
      </c>
      <c r="M503" s="309">
        <v>32.299999999999997</v>
      </c>
      <c r="N503" s="364">
        <v>6.7251860929999996</v>
      </c>
      <c r="O503" s="364">
        <v>-9.5775982939999995</v>
      </c>
    </row>
    <row r="504" spans="1:16" s="41" customFormat="1">
      <c r="B504" s="310" t="s">
        <v>377</v>
      </c>
      <c r="C504" s="305" t="s">
        <v>383</v>
      </c>
      <c r="D504" s="364">
        <v>9183.4457079990007</v>
      </c>
      <c r="E504" s="364">
        <v>3177.0366923689999</v>
      </c>
      <c r="F504" s="306">
        <v>11.8</v>
      </c>
      <c r="G504" s="364">
        <v>9553.4699999999993</v>
      </c>
      <c r="H504" s="307">
        <v>0.61729999999999996</v>
      </c>
      <c r="I504" s="364">
        <v>799</v>
      </c>
      <c r="J504" s="305">
        <v>34.700000000000003</v>
      </c>
      <c r="K504" s="308">
        <v>2.5</v>
      </c>
      <c r="L504" s="364">
        <v>3944.6770000000001</v>
      </c>
      <c r="M504" s="309">
        <v>41.3</v>
      </c>
      <c r="N504" s="364">
        <v>20.485839103</v>
      </c>
      <c r="O504" s="364">
        <v>-24.866564710999999</v>
      </c>
    </row>
    <row r="505" spans="1:16" s="41" customFormat="1">
      <c r="B505" s="310" t="s">
        <v>377</v>
      </c>
      <c r="C505" s="305" t="s">
        <v>384</v>
      </c>
      <c r="D505" s="364">
        <v>22769.487761603999</v>
      </c>
      <c r="E505" s="364">
        <v>5843.0289526810002</v>
      </c>
      <c r="F505" s="306">
        <v>59</v>
      </c>
      <c r="G505" s="364">
        <v>25849.3</v>
      </c>
      <c r="H505" s="307">
        <v>1.2453000000000001</v>
      </c>
      <c r="I505" s="364">
        <v>2155</v>
      </c>
      <c r="J505" s="308">
        <v>39</v>
      </c>
      <c r="K505" s="308">
        <v>2.5</v>
      </c>
      <c r="L505" s="364">
        <v>15722.548000000001</v>
      </c>
      <c r="M505" s="309">
        <v>60.8</v>
      </c>
      <c r="N505" s="364">
        <v>125.838433979</v>
      </c>
      <c r="O505" s="364">
        <v>-70.027779612000003</v>
      </c>
    </row>
    <row r="506" spans="1:16" s="41" customFormat="1">
      <c r="B506" s="310" t="s">
        <v>377</v>
      </c>
      <c r="C506" s="305" t="s">
        <v>385</v>
      </c>
      <c r="D506" s="364">
        <v>19425.981102903999</v>
      </c>
      <c r="E506" s="364">
        <v>4765.7051260019998</v>
      </c>
      <c r="F506" s="306">
        <v>60.4</v>
      </c>
      <c r="G506" s="364">
        <v>22122.083999999999</v>
      </c>
      <c r="H506" s="307">
        <v>1.1362000000000001</v>
      </c>
      <c r="I506" s="364">
        <v>1621</v>
      </c>
      <c r="J506" s="308">
        <v>39</v>
      </c>
      <c r="K506" s="308">
        <v>2.5</v>
      </c>
      <c r="L506" s="364">
        <v>13170.239</v>
      </c>
      <c r="M506" s="309">
        <v>59.5</v>
      </c>
      <c r="N506" s="364">
        <v>98.381303250000002</v>
      </c>
      <c r="O506" s="364">
        <v>-49.082758853999998</v>
      </c>
    </row>
    <row r="507" spans="1:16" s="41" customFormat="1">
      <c r="B507" s="310" t="s">
        <v>377</v>
      </c>
      <c r="C507" s="305" t="s">
        <v>386</v>
      </c>
      <c r="D507" s="364">
        <v>3343.5066587000001</v>
      </c>
      <c r="E507" s="364">
        <v>1077.3238266789999</v>
      </c>
      <c r="F507" s="306">
        <v>52.6</v>
      </c>
      <c r="G507" s="364">
        <v>3727.2170000000001</v>
      </c>
      <c r="H507" s="307">
        <v>1.8931</v>
      </c>
      <c r="I507" s="364">
        <v>534</v>
      </c>
      <c r="J507" s="308">
        <v>39</v>
      </c>
      <c r="K507" s="308">
        <v>2.5</v>
      </c>
      <c r="L507" s="364">
        <v>2552.3090000000002</v>
      </c>
      <c r="M507" s="309">
        <v>68.5</v>
      </c>
      <c r="N507" s="364">
        <v>27.457130728999999</v>
      </c>
      <c r="O507" s="364">
        <v>-20.945020757999998</v>
      </c>
    </row>
    <row r="508" spans="1:16" s="41" customFormat="1">
      <c r="B508" s="310" t="s">
        <v>377</v>
      </c>
      <c r="C508" s="305" t="s">
        <v>387</v>
      </c>
      <c r="D508" s="364">
        <v>1858.4655997750001</v>
      </c>
      <c r="E508" s="364">
        <v>642.66949099399994</v>
      </c>
      <c r="F508" s="306">
        <v>44.2</v>
      </c>
      <c r="G508" s="364">
        <v>2044.864</v>
      </c>
      <c r="H508" s="307">
        <v>4.4337</v>
      </c>
      <c r="I508" s="364">
        <v>464</v>
      </c>
      <c r="J508" s="305">
        <v>37.299999999999997</v>
      </c>
      <c r="K508" s="308">
        <v>2.5</v>
      </c>
      <c r="L508" s="364">
        <v>1627.55</v>
      </c>
      <c r="M508" s="309">
        <v>79.599999999999994</v>
      </c>
      <c r="N508" s="364">
        <v>33.944120773000002</v>
      </c>
      <c r="O508" s="364">
        <v>-50.334097143000001</v>
      </c>
    </row>
    <row r="509" spans="1:16" s="41" customFormat="1">
      <c r="B509" s="310" t="s">
        <v>377</v>
      </c>
      <c r="C509" s="305" t="s">
        <v>388</v>
      </c>
      <c r="D509" s="364">
        <v>1348.0945401649999</v>
      </c>
      <c r="E509" s="364">
        <v>577.35183124299999</v>
      </c>
      <c r="F509" s="306">
        <v>46.6</v>
      </c>
      <c r="G509" s="364">
        <v>1518.2539999999999</v>
      </c>
      <c r="H509" s="307">
        <v>3.4451000000000001</v>
      </c>
      <c r="I509" s="364">
        <v>408</v>
      </c>
      <c r="J509" s="305">
        <v>37.200000000000003</v>
      </c>
      <c r="K509" s="308">
        <v>2.5</v>
      </c>
      <c r="L509" s="364">
        <v>1123.117</v>
      </c>
      <c r="M509" s="311">
        <v>74</v>
      </c>
      <c r="N509" s="364">
        <v>19.481136875000001</v>
      </c>
      <c r="O509" s="364">
        <v>-19.160731262999999</v>
      </c>
    </row>
    <row r="510" spans="1:16" s="41" customFormat="1">
      <c r="B510" s="310" t="s">
        <v>377</v>
      </c>
      <c r="C510" s="305" t="s">
        <v>389</v>
      </c>
      <c r="D510" s="364">
        <v>510.37105960999997</v>
      </c>
      <c r="E510" s="364">
        <v>65.317659750999994</v>
      </c>
      <c r="F510" s="306">
        <v>23.4</v>
      </c>
      <c r="G510" s="364">
        <v>526.60900000000004</v>
      </c>
      <c r="H510" s="307">
        <v>7.2839</v>
      </c>
      <c r="I510" s="364">
        <v>56</v>
      </c>
      <c r="J510" s="308">
        <v>37.5</v>
      </c>
      <c r="K510" s="308">
        <v>2.5</v>
      </c>
      <c r="L510" s="364">
        <v>504.43400000000003</v>
      </c>
      <c r="M510" s="309">
        <v>95.8</v>
      </c>
      <c r="N510" s="364">
        <v>14.462983897999999</v>
      </c>
      <c r="O510" s="364">
        <v>-31.173365879999999</v>
      </c>
    </row>
    <row r="511" spans="1:16" s="41" customFormat="1">
      <c r="B511" s="310" t="s">
        <v>377</v>
      </c>
      <c r="C511" s="305" t="s">
        <v>390</v>
      </c>
      <c r="D511" s="364">
        <v>428.34250219799998</v>
      </c>
      <c r="E511" s="364">
        <v>35.212888978000002</v>
      </c>
      <c r="F511" s="306">
        <v>36.4</v>
      </c>
      <c r="G511" s="364">
        <v>432.21199999999999</v>
      </c>
      <c r="H511" s="307">
        <v>15.2439</v>
      </c>
      <c r="I511" s="364">
        <v>44</v>
      </c>
      <c r="J511" s="305">
        <v>38.1</v>
      </c>
      <c r="K511" s="308">
        <v>2.5</v>
      </c>
      <c r="L511" s="364">
        <v>546.33100000000002</v>
      </c>
      <c r="M511" s="309">
        <v>126.4</v>
      </c>
      <c r="N511" s="364">
        <v>24.374087326000001</v>
      </c>
      <c r="O511" s="364">
        <v>-23.736774903000001</v>
      </c>
    </row>
    <row r="512" spans="1:16" s="41" customFormat="1">
      <c r="B512" s="310" t="s">
        <v>377</v>
      </c>
      <c r="C512" s="305" t="s">
        <v>391</v>
      </c>
      <c r="D512" s="364">
        <v>241.616145467</v>
      </c>
      <c r="E512" s="364">
        <v>16.524180908000002</v>
      </c>
      <c r="F512" s="306">
        <v>43.4</v>
      </c>
      <c r="G512" s="364">
        <v>248.78700000000001</v>
      </c>
      <c r="H512" s="307">
        <v>11</v>
      </c>
      <c r="I512" s="364">
        <v>22</v>
      </c>
      <c r="J512" s="308">
        <v>41</v>
      </c>
      <c r="K512" s="308">
        <v>2.5</v>
      </c>
      <c r="L512" s="364">
        <v>312.38400000000001</v>
      </c>
      <c r="M512" s="309">
        <v>125.6</v>
      </c>
      <c r="N512" s="364">
        <v>11.222746217999999</v>
      </c>
      <c r="O512" s="364">
        <v>-9.3966595999999996</v>
      </c>
    </row>
    <row r="513" spans="1:16" s="41" customFormat="1">
      <c r="B513" s="310" t="s">
        <v>377</v>
      </c>
      <c r="C513" s="309" t="s">
        <v>392</v>
      </c>
      <c r="D513" s="364">
        <v>186.72635673100001</v>
      </c>
      <c r="E513" s="364">
        <v>18.688708070000001</v>
      </c>
      <c r="F513" s="306">
        <v>30.2</v>
      </c>
      <c r="G513" s="364">
        <v>183.42599999999999</v>
      </c>
      <c r="H513" s="307">
        <v>21</v>
      </c>
      <c r="I513" s="364">
        <v>22</v>
      </c>
      <c r="J513" s="308">
        <v>34.1</v>
      </c>
      <c r="K513" s="308">
        <v>2.5</v>
      </c>
      <c r="L513" s="364">
        <v>233.947</v>
      </c>
      <c r="M513" s="309">
        <v>127.5</v>
      </c>
      <c r="N513" s="364">
        <v>13.151341108</v>
      </c>
      <c r="O513" s="364">
        <v>-14.340115302999999</v>
      </c>
    </row>
    <row r="514" spans="1:16" s="41" customFormat="1">
      <c r="B514" s="310" t="s">
        <v>377</v>
      </c>
      <c r="C514" s="305" t="s">
        <v>393</v>
      </c>
      <c r="D514" s="364"/>
      <c r="E514" s="364"/>
      <c r="F514" s="306" t="s">
        <v>377</v>
      </c>
      <c r="G514" s="364"/>
      <c r="H514" s="307"/>
      <c r="I514" s="364"/>
      <c r="J514" s="305" t="s">
        <v>377</v>
      </c>
      <c r="K514" s="308" t="s">
        <v>377</v>
      </c>
      <c r="L514" s="364"/>
      <c r="M514" s="309"/>
      <c r="N514" s="364"/>
      <c r="O514" s="364"/>
    </row>
    <row r="515" spans="1:16" s="41" customFormat="1">
      <c r="B515" s="304" t="s">
        <v>377</v>
      </c>
      <c r="C515" s="305" t="s">
        <v>394</v>
      </c>
      <c r="D515" s="364">
        <v>338.89181897600002</v>
      </c>
      <c r="E515" s="364">
        <v>4.6570478880000001</v>
      </c>
      <c r="F515" s="306">
        <v>29.8</v>
      </c>
      <c r="G515" s="364">
        <v>340.28100000000001</v>
      </c>
      <c r="H515" s="307">
        <v>100</v>
      </c>
      <c r="I515" s="364">
        <v>49</v>
      </c>
      <c r="J515" s="305">
        <v>41.8</v>
      </c>
      <c r="K515" s="308">
        <v>2.5</v>
      </c>
      <c r="L515" s="364"/>
      <c r="M515" s="309"/>
      <c r="N515" s="364">
        <v>142.186190125</v>
      </c>
      <c r="O515" s="364">
        <v>-119.835274931</v>
      </c>
    </row>
    <row r="516" spans="1:16" s="41" customFormat="1" ht="12.75" customHeight="1">
      <c r="B516" s="508"/>
      <c r="C516" s="509" t="s">
        <v>395</v>
      </c>
      <c r="D516" s="365">
        <f t="shared" ref="D516:E516" si="38">+D499+D502+D503+D504+D505+D508+D511+D515</f>
        <v>49744.455385452005</v>
      </c>
      <c r="E516" s="365">
        <f t="shared" si="38"/>
        <v>15453.162689401001</v>
      </c>
      <c r="F516" s="342">
        <v>47.1</v>
      </c>
      <c r="G516" s="365">
        <f t="shared" ref="G516" si="39">+G499+G502+G503+G504+G505+G508+G511+G515</f>
        <v>56421.179000000004</v>
      </c>
      <c r="H516" s="343">
        <v>1.6169</v>
      </c>
      <c r="I516" s="365">
        <f t="shared" ref="I516" si="40">+I499+I502+I503+I504+I505+I508+I511+I515</f>
        <v>5048</v>
      </c>
      <c r="J516" s="317">
        <v>35.9</v>
      </c>
      <c r="K516" s="317">
        <v>2.5</v>
      </c>
      <c r="L516" s="365">
        <f t="shared" ref="L516" si="41">+L499+L502+L503+L504+L505+L508+L511+L515</f>
        <v>25417.819999999996</v>
      </c>
      <c r="M516" s="345">
        <v>45.1</v>
      </c>
      <c r="N516" s="365">
        <f t="shared" ref="N516:O516" si="42">+N499+N502+N503+N504+N505+N508+N511+N515</f>
        <v>357.80612789200001</v>
      </c>
      <c r="O516" s="365">
        <f t="shared" si="42"/>
        <v>-301.80344960899998</v>
      </c>
    </row>
    <row r="517" spans="1:16">
      <c r="D517" s="9"/>
      <c r="E517" s="9"/>
      <c r="F517" s="9"/>
      <c r="G517" s="9"/>
      <c r="H517" s="9"/>
      <c r="I517" s="9"/>
      <c r="J517" s="9"/>
      <c r="K517" s="9"/>
      <c r="L517" s="9"/>
      <c r="M517" s="9"/>
      <c r="N517" s="9"/>
      <c r="O517" s="9"/>
    </row>
    <row r="518" spans="1:16" s="41" customFormat="1"/>
    <row r="519" spans="1:16" s="232" customFormat="1" ht="84" customHeight="1">
      <c r="A519" s="185"/>
      <c r="B519" s="504" t="s">
        <v>403</v>
      </c>
      <c r="C519" s="505" t="s">
        <v>363</v>
      </c>
      <c r="D519" s="505" t="s">
        <v>364</v>
      </c>
      <c r="E519" s="505" t="s">
        <v>365</v>
      </c>
      <c r="F519" s="505" t="s">
        <v>366</v>
      </c>
      <c r="G519" s="505" t="s">
        <v>367</v>
      </c>
      <c r="H519" s="505" t="s">
        <v>368</v>
      </c>
      <c r="I519" s="505" t="s">
        <v>369</v>
      </c>
      <c r="J519" s="505" t="s">
        <v>370</v>
      </c>
      <c r="K519" s="505" t="s">
        <v>371</v>
      </c>
      <c r="L519" s="505" t="s">
        <v>372</v>
      </c>
      <c r="M519" s="505" t="s">
        <v>373</v>
      </c>
      <c r="N519" s="505" t="s">
        <v>374</v>
      </c>
      <c r="O519" s="505" t="s">
        <v>375</v>
      </c>
      <c r="P519" s="41"/>
    </row>
    <row r="520" spans="1:16" s="13" customFormat="1">
      <c r="A520" s="9"/>
      <c r="B520" s="276" t="s">
        <v>241</v>
      </c>
      <c r="C520" s="341" t="s">
        <v>113</v>
      </c>
      <c r="D520" s="341" t="s">
        <v>114</v>
      </c>
      <c r="E520" s="341" t="s">
        <v>115</v>
      </c>
      <c r="F520" s="341" t="s">
        <v>116</v>
      </c>
      <c r="G520" s="341" t="s">
        <v>117</v>
      </c>
      <c r="H520" s="341" t="s">
        <v>183</v>
      </c>
      <c r="I520" s="341" t="s">
        <v>184</v>
      </c>
      <c r="J520" s="341" t="s">
        <v>185</v>
      </c>
      <c r="K520" s="341" t="s">
        <v>186</v>
      </c>
      <c r="L520" s="341" t="s">
        <v>354</v>
      </c>
      <c r="M520" s="341" t="s">
        <v>187</v>
      </c>
      <c r="N520" s="341" t="s">
        <v>188</v>
      </c>
      <c r="O520" s="341" t="s">
        <v>189</v>
      </c>
      <c r="P520" s="41"/>
    </row>
    <row r="521" spans="1:16" s="41" customFormat="1" ht="19.5" customHeight="1">
      <c r="B521" s="303" t="s">
        <v>405</v>
      </c>
      <c r="C521" s="304" t="s">
        <v>377</v>
      </c>
      <c r="D521" s="305" t="s">
        <v>377</v>
      </c>
      <c r="E521" s="305" t="s">
        <v>377</v>
      </c>
      <c r="F521" s="305" t="s">
        <v>377</v>
      </c>
      <c r="G521" s="305" t="s">
        <v>377</v>
      </c>
      <c r="H521" s="305" t="s">
        <v>377</v>
      </c>
      <c r="I521" s="305" t="s">
        <v>377</v>
      </c>
      <c r="J521" s="305" t="s">
        <v>377</v>
      </c>
      <c r="K521" s="305" t="s">
        <v>377</v>
      </c>
      <c r="L521" s="305" t="s">
        <v>377</v>
      </c>
      <c r="M521" s="305" t="s">
        <v>377</v>
      </c>
      <c r="N521" s="305" t="s">
        <v>377</v>
      </c>
      <c r="O521" s="305" t="s">
        <v>377</v>
      </c>
    </row>
    <row r="522" spans="1:16" s="41" customFormat="1">
      <c r="B522" s="507" t="s">
        <v>377</v>
      </c>
      <c r="C522" s="305" t="s">
        <v>378</v>
      </c>
      <c r="D522" s="364">
        <v>49738.771724466002</v>
      </c>
      <c r="E522" s="364">
        <v>66714.641185205997</v>
      </c>
      <c r="F522" s="306">
        <v>63.9</v>
      </c>
      <c r="G522" s="364">
        <v>90354.599000000002</v>
      </c>
      <c r="H522" s="307">
        <v>6.6699999999999995E-2</v>
      </c>
      <c r="I522" s="364">
        <v>462</v>
      </c>
      <c r="J522" s="305">
        <v>40.799999999999997</v>
      </c>
      <c r="K522" s="308">
        <v>2.5</v>
      </c>
      <c r="L522" s="364">
        <v>19674.330999999998</v>
      </c>
      <c r="M522" s="309">
        <v>21.8</v>
      </c>
      <c r="N522" s="364">
        <v>23.839245053999999</v>
      </c>
      <c r="O522" s="364">
        <v>-20.993112966000002</v>
      </c>
    </row>
    <row r="523" spans="1:16" s="41" customFormat="1">
      <c r="B523" s="310" t="s">
        <v>377</v>
      </c>
      <c r="C523" s="305" t="s">
        <v>379</v>
      </c>
      <c r="D523" s="364">
        <v>34192.218580244</v>
      </c>
      <c r="E523" s="364">
        <v>48801.917378933998</v>
      </c>
      <c r="F523" s="306">
        <v>63</v>
      </c>
      <c r="G523" s="364">
        <v>63523.207000000002</v>
      </c>
      <c r="H523" s="307">
        <v>4.6700000000000005E-2</v>
      </c>
      <c r="I523" s="364">
        <v>337</v>
      </c>
      <c r="J523" s="308">
        <v>42.3</v>
      </c>
      <c r="K523" s="308">
        <v>2.5</v>
      </c>
      <c r="L523" s="364">
        <v>11995.739</v>
      </c>
      <c r="M523" s="309">
        <v>18.899999999999999</v>
      </c>
      <c r="N523" s="364">
        <v>12.776169442</v>
      </c>
      <c r="O523" s="364">
        <v>-12.904138778</v>
      </c>
    </row>
    <row r="524" spans="1:16" s="41" customFormat="1">
      <c r="B524" s="310" t="s">
        <v>377</v>
      </c>
      <c r="C524" s="305" t="s">
        <v>380</v>
      </c>
      <c r="D524" s="364">
        <v>15546.553144222</v>
      </c>
      <c r="E524" s="364">
        <v>17912.723806271999</v>
      </c>
      <c r="F524" s="306">
        <v>66.400000000000006</v>
      </c>
      <c r="G524" s="364">
        <v>26831.392</v>
      </c>
      <c r="H524" s="307">
        <v>0.11429999999999998</v>
      </c>
      <c r="I524" s="364">
        <v>125</v>
      </c>
      <c r="J524" s="305">
        <v>37.299999999999997</v>
      </c>
      <c r="K524" s="308">
        <v>2.5</v>
      </c>
      <c r="L524" s="364">
        <v>7678.5919999999996</v>
      </c>
      <c r="M524" s="309">
        <v>28.6</v>
      </c>
      <c r="N524" s="364">
        <v>11.063075612</v>
      </c>
      <c r="O524" s="364">
        <v>-8.0889741879999999</v>
      </c>
    </row>
    <row r="525" spans="1:16" s="41" customFormat="1">
      <c r="B525" s="310" t="s">
        <v>377</v>
      </c>
      <c r="C525" s="305" t="s">
        <v>381</v>
      </c>
      <c r="D525" s="364">
        <v>30905.008507235001</v>
      </c>
      <c r="E525" s="364">
        <v>34067.206637739</v>
      </c>
      <c r="F525" s="306">
        <v>63.5</v>
      </c>
      <c r="G525" s="364">
        <v>53006.347000000002</v>
      </c>
      <c r="H525" s="307">
        <v>0.18240000000000001</v>
      </c>
      <c r="I525" s="364">
        <v>566</v>
      </c>
      <c r="J525" s="305">
        <v>39.299999999999997</v>
      </c>
      <c r="K525" s="308">
        <v>2.5</v>
      </c>
      <c r="L525" s="364">
        <v>20458.345000000001</v>
      </c>
      <c r="M525" s="309">
        <v>38.6</v>
      </c>
      <c r="N525" s="364">
        <v>38.002228014000003</v>
      </c>
      <c r="O525" s="364">
        <v>-24.345375392000001</v>
      </c>
    </row>
    <row r="526" spans="1:16" s="41" customFormat="1">
      <c r="B526" s="310" t="s">
        <v>377</v>
      </c>
      <c r="C526" s="305" t="s">
        <v>382</v>
      </c>
      <c r="D526" s="364">
        <v>27302.159134234</v>
      </c>
      <c r="E526" s="364">
        <v>10578.805427073999</v>
      </c>
      <c r="F526" s="306">
        <v>64.400000000000006</v>
      </c>
      <c r="G526" s="364">
        <v>34017.478000000003</v>
      </c>
      <c r="H526" s="307">
        <v>0.35980000000000001</v>
      </c>
      <c r="I526" s="364">
        <v>662</v>
      </c>
      <c r="J526" s="305">
        <v>37.4</v>
      </c>
      <c r="K526" s="308">
        <v>2.5</v>
      </c>
      <c r="L526" s="364">
        <v>17148.595000000001</v>
      </c>
      <c r="M526" s="309">
        <v>50.4</v>
      </c>
      <c r="N526" s="364">
        <v>45.584460598</v>
      </c>
      <c r="O526" s="364">
        <v>-37.428332028</v>
      </c>
    </row>
    <row r="527" spans="1:16" s="41" customFormat="1">
      <c r="B527" s="310" t="s">
        <v>377</v>
      </c>
      <c r="C527" s="305" t="s">
        <v>383</v>
      </c>
      <c r="D527" s="364">
        <v>11930.48616644</v>
      </c>
      <c r="E527" s="364">
        <v>3804.5420394869998</v>
      </c>
      <c r="F527" s="306">
        <v>49.7</v>
      </c>
      <c r="G527" s="364">
        <v>13866.983</v>
      </c>
      <c r="H527" s="307">
        <v>0.59959999999999991</v>
      </c>
      <c r="I527" s="364">
        <v>271</v>
      </c>
      <c r="J527" s="305">
        <v>37.4</v>
      </c>
      <c r="K527" s="308">
        <v>2.5</v>
      </c>
      <c r="L527" s="364">
        <v>8879.5210000000006</v>
      </c>
      <c r="M527" s="311">
        <v>64</v>
      </c>
      <c r="N527" s="364">
        <v>31.140472189</v>
      </c>
      <c r="O527" s="364">
        <v>-44.586088672000002</v>
      </c>
    </row>
    <row r="528" spans="1:16" s="41" customFormat="1">
      <c r="B528" s="310" t="s">
        <v>377</v>
      </c>
      <c r="C528" s="305" t="s">
        <v>384</v>
      </c>
      <c r="D528" s="364">
        <v>30369.057644594999</v>
      </c>
      <c r="E528" s="364">
        <v>11790.432690132</v>
      </c>
      <c r="F528" s="306">
        <v>62.9</v>
      </c>
      <c r="G528" s="364">
        <v>37485.987000000001</v>
      </c>
      <c r="H528" s="307">
        <v>1.1844000000000001</v>
      </c>
      <c r="I528" s="364">
        <v>1154</v>
      </c>
      <c r="J528" s="305">
        <v>39.1</v>
      </c>
      <c r="K528" s="308">
        <v>2.5</v>
      </c>
      <c r="L528" s="364">
        <v>32679.368999999999</v>
      </c>
      <c r="M528" s="309">
        <v>87.2</v>
      </c>
      <c r="N528" s="364">
        <v>171.93517845100001</v>
      </c>
      <c r="O528" s="364">
        <v>-67.330134592999997</v>
      </c>
    </row>
    <row r="529" spans="1:16" s="41" customFormat="1">
      <c r="B529" s="310" t="s">
        <v>377</v>
      </c>
      <c r="C529" s="305" t="s">
        <v>385</v>
      </c>
      <c r="D529" s="364">
        <v>28108.951787761998</v>
      </c>
      <c r="E529" s="364">
        <v>11386.929485434001</v>
      </c>
      <c r="F529" s="306">
        <v>62.9</v>
      </c>
      <c r="G529" s="364">
        <v>35008.209000000003</v>
      </c>
      <c r="H529" s="307">
        <v>1.1287</v>
      </c>
      <c r="I529" s="364">
        <v>917</v>
      </c>
      <c r="J529" s="305">
        <v>39.700000000000003</v>
      </c>
      <c r="K529" s="308">
        <v>2.5</v>
      </c>
      <c r="L529" s="364">
        <v>30662.720000000001</v>
      </c>
      <c r="M529" s="309">
        <v>87.6</v>
      </c>
      <c r="N529" s="364">
        <v>157.476988533</v>
      </c>
      <c r="O529" s="364">
        <v>-50.482228667000001</v>
      </c>
    </row>
    <row r="530" spans="1:16" s="41" customFormat="1">
      <c r="B530" s="310" t="s">
        <v>377</v>
      </c>
      <c r="C530" s="305" t="s">
        <v>386</v>
      </c>
      <c r="D530" s="364">
        <v>2260.105856833</v>
      </c>
      <c r="E530" s="364">
        <v>403.50320469799999</v>
      </c>
      <c r="F530" s="306">
        <v>61.3</v>
      </c>
      <c r="G530" s="364">
        <v>2477.779</v>
      </c>
      <c r="H530" s="307">
        <v>1.9718</v>
      </c>
      <c r="I530" s="364">
        <v>237</v>
      </c>
      <c r="J530" s="305">
        <v>31.4</v>
      </c>
      <c r="K530" s="308">
        <v>2.5</v>
      </c>
      <c r="L530" s="364">
        <v>2016.6489999999999</v>
      </c>
      <c r="M530" s="309">
        <v>81.400000000000006</v>
      </c>
      <c r="N530" s="364">
        <v>14.458189918</v>
      </c>
      <c r="O530" s="364">
        <v>-16.847905925999999</v>
      </c>
    </row>
    <row r="531" spans="1:16" s="41" customFormat="1">
      <c r="B531" s="310" t="s">
        <v>377</v>
      </c>
      <c r="C531" s="305" t="s">
        <v>387</v>
      </c>
      <c r="D531" s="364">
        <v>3300.976293106</v>
      </c>
      <c r="E531" s="364">
        <v>1720.4440893230001</v>
      </c>
      <c r="F531" s="306">
        <v>64.2</v>
      </c>
      <c r="G531" s="364">
        <v>4398.1030000000001</v>
      </c>
      <c r="H531" s="307">
        <v>4.1431999999999993</v>
      </c>
      <c r="I531" s="364">
        <v>193</v>
      </c>
      <c r="J531" s="308">
        <v>42</v>
      </c>
      <c r="K531" s="308">
        <v>2.5</v>
      </c>
      <c r="L531" s="364">
        <v>5984.3459999999995</v>
      </c>
      <c r="M531" s="309">
        <v>136.1</v>
      </c>
      <c r="N531" s="364">
        <v>76.173502936000006</v>
      </c>
      <c r="O531" s="364">
        <v>-111.870508382</v>
      </c>
    </row>
    <row r="532" spans="1:16" s="41" customFormat="1">
      <c r="B532" s="310" t="s">
        <v>377</v>
      </c>
      <c r="C532" s="305" t="s">
        <v>388</v>
      </c>
      <c r="D532" s="364">
        <v>2547.7671976790002</v>
      </c>
      <c r="E532" s="364">
        <v>1567.7320253109999</v>
      </c>
      <c r="F532" s="306">
        <v>63.6</v>
      </c>
      <c r="G532" s="364">
        <v>3544.0189999999998</v>
      </c>
      <c r="H532" s="307">
        <v>3.2354000000000003</v>
      </c>
      <c r="I532" s="364">
        <v>174</v>
      </c>
      <c r="J532" s="305">
        <v>42.3</v>
      </c>
      <c r="K532" s="308">
        <v>2.5</v>
      </c>
      <c r="L532" s="364">
        <v>4573.1009999999997</v>
      </c>
      <c r="M532" s="311">
        <v>129</v>
      </c>
      <c r="N532" s="364">
        <v>48.479891748999997</v>
      </c>
      <c r="O532" s="364">
        <v>-37.118894179000002</v>
      </c>
    </row>
    <row r="533" spans="1:16" s="41" customFormat="1">
      <c r="B533" s="310" t="s">
        <v>377</v>
      </c>
      <c r="C533" s="305" t="s">
        <v>389</v>
      </c>
      <c r="D533" s="364">
        <v>753.20909542699997</v>
      </c>
      <c r="E533" s="364">
        <v>152.71206401200001</v>
      </c>
      <c r="F533" s="306">
        <v>70.599999999999994</v>
      </c>
      <c r="G533" s="364">
        <v>854.08500000000004</v>
      </c>
      <c r="H533" s="307">
        <v>7.9101000000000008</v>
      </c>
      <c r="I533" s="364">
        <v>19</v>
      </c>
      <c r="J533" s="308">
        <v>41</v>
      </c>
      <c r="K533" s="308">
        <v>2.5</v>
      </c>
      <c r="L533" s="364">
        <v>1411.2460000000001</v>
      </c>
      <c r="M533" s="309">
        <v>165.2</v>
      </c>
      <c r="N533" s="364">
        <v>27.693611186999998</v>
      </c>
      <c r="O533" s="364">
        <v>-74.751614203000003</v>
      </c>
    </row>
    <row r="534" spans="1:16" s="41" customFormat="1">
      <c r="B534" s="310" t="s">
        <v>377</v>
      </c>
      <c r="C534" s="305" t="s">
        <v>390</v>
      </c>
      <c r="D534" s="364">
        <v>263.03853921400002</v>
      </c>
      <c r="E534" s="364">
        <v>52.126034818000001</v>
      </c>
      <c r="F534" s="306">
        <v>43.9</v>
      </c>
      <c r="G534" s="364">
        <v>285.92599999999999</v>
      </c>
      <c r="H534" s="307">
        <v>16.691600000000001</v>
      </c>
      <c r="I534" s="364">
        <v>15</v>
      </c>
      <c r="J534" s="308">
        <v>43</v>
      </c>
      <c r="K534" s="308">
        <v>2.5</v>
      </c>
      <c r="L534" s="364">
        <v>647.61199999999997</v>
      </c>
      <c r="M534" s="309">
        <v>226.5</v>
      </c>
      <c r="N534" s="364">
        <v>20.669888009000001</v>
      </c>
      <c r="O534" s="364">
        <v>-36.059760969000003</v>
      </c>
    </row>
    <row r="535" spans="1:16" s="41" customFormat="1">
      <c r="B535" s="310" t="s">
        <v>377</v>
      </c>
      <c r="C535" s="305" t="s">
        <v>391</v>
      </c>
      <c r="D535" s="364">
        <v>121.540402102</v>
      </c>
      <c r="E535" s="364">
        <v>5.4511475469999997</v>
      </c>
      <c r="F535" s="306">
        <v>32.200000000000003</v>
      </c>
      <c r="G535" s="364">
        <v>123.294</v>
      </c>
      <c r="H535" s="307">
        <v>11.0059</v>
      </c>
      <c r="I535" s="364">
        <v>7</v>
      </c>
      <c r="J535" s="305">
        <v>41.8</v>
      </c>
      <c r="K535" s="308">
        <v>2.5</v>
      </c>
      <c r="L535" s="364">
        <v>243.15799999999999</v>
      </c>
      <c r="M535" s="309">
        <v>197.2</v>
      </c>
      <c r="N535" s="364">
        <v>5.6760792889999996</v>
      </c>
      <c r="O535" s="364">
        <v>-13.712403653999999</v>
      </c>
    </row>
    <row r="536" spans="1:16" s="41" customFormat="1">
      <c r="B536" s="310" t="s">
        <v>377</v>
      </c>
      <c r="C536" s="309" t="s">
        <v>392</v>
      </c>
      <c r="D536" s="364">
        <v>141.49813711199999</v>
      </c>
      <c r="E536" s="364">
        <v>46.674887271000003</v>
      </c>
      <c r="F536" s="306">
        <v>45.3</v>
      </c>
      <c r="G536" s="364">
        <v>162.63300000000001</v>
      </c>
      <c r="H536" s="307">
        <v>21.002000000000002</v>
      </c>
      <c r="I536" s="364">
        <v>8</v>
      </c>
      <c r="J536" s="305">
        <v>43.9</v>
      </c>
      <c r="K536" s="308">
        <v>2.5</v>
      </c>
      <c r="L536" s="364">
        <v>404.45400000000001</v>
      </c>
      <c r="M536" s="309">
        <v>248.7</v>
      </c>
      <c r="N536" s="364">
        <v>14.993808720000001</v>
      </c>
      <c r="O536" s="364">
        <v>-22.347357315</v>
      </c>
    </row>
    <row r="537" spans="1:16" s="41" customFormat="1">
      <c r="B537" s="310" t="s">
        <v>377</v>
      </c>
      <c r="C537" s="305" t="s">
        <v>393</v>
      </c>
      <c r="D537" s="364"/>
      <c r="E537" s="364"/>
      <c r="F537" s="306"/>
      <c r="G537" s="364"/>
      <c r="H537" s="307"/>
      <c r="I537" s="364"/>
      <c r="J537" s="305"/>
      <c r="K537" s="308" t="s">
        <v>377</v>
      </c>
      <c r="L537" s="364"/>
      <c r="M537" s="309"/>
      <c r="N537" s="364"/>
      <c r="O537" s="364"/>
    </row>
    <row r="538" spans="1:16" s="41" customFormat="1">
      <c r="B538" s="304" t="s">
        <v>377</v>
      </c>
      <c r="C538" s="305" t="s">
        <v>394</v>
      </c>
      <c r="D538" s="364">
        <v>1567.299654204</v>
      </c>
      <c r="E538" s="364">
        <v>89.960360285999997</v>
      </c>
      <c r="F538" s="306">
        <v>67.5</v>
      </c>
      <c r="G538" s="364">
        <v>1628.0260000000001</v>
      </c>
      <c r="H538" s="307">
        <v>100</v>
      </c>
      <c r="I538" s="364">
        <v>32</v>
      </c>
      <c r="J538" s="305">
        <v>44</v>
      </c>
      <c r="K538" s="308">
        <v>2.5</v>
      </c>
      <c r="L538" s="364"/>
      <c r="M538" s="309"/>
      <c r="N538" s="364">
        <v>716.34040309</v>
      </c>
      <c r="O538" s="364">
        <v>-1031.892078442</v>
      </c>
    </row>
    <row r="539" spans="1:16" s="41" customFormat="1" ht="12.75" customHeight="1">
      <c r="B539" s="508"/>
      <c r="C539" s="509" t="s">
        <v>395</v>
      </c>
      <c r="D539" s="365">
        <f t="shared" ref="D539:E539" si="43">+D522+D525+D526+D527+D528+D531+D534+D538</f>
        <v>155376.79766349398</v>
      </c>
      <c r="E539" s="365">
        <f t="shared" si="43"/>
        <v>128818.158464065</v>
      </c>
      <c r="F539" s="342">
        <v>63.3</v>
      </c>
      <c r="G539" s="365">
        <f t="shared" ref="G539" si="44">+G522+G525+G526+G527+G528+G531+G534+G538</f>
        <v>235043.44900000002</v>
      </c>
      <c r="H539" s="343">
        <v>1.1336000000000002</v>
      </c>
      <c r="I539" s="365">
        <f t="shared" ref="I539" si="45">+I522+I525+I526+I527+I528+I531+I534+I538</f>
        <v>3355</v>
      </c>
      <c r="J539" s="317">
        <v>39.6</v>
      </c>
      <c r="K539" s="317">
        <v>2.5</v>
      </c>
      <c r="L539" s="365">
        <f t="shared" ref="L539" si="46">+L522+L525+L526+L527+L528+L531+L534+L538</f>
        <v>105472.11899999999</v>
      </c>
      <c r="M539" s="345">
        <v>44.9</v>
      </c>
      <c r="N539" s="365">
        <f t="shared" ref="N539:O539" si="47">+N522+N525+N526+N527+N528+N531+N534+N538</f>
        <v>1123.6853783409999</v>
      </c>
      <c r="O539" s="365">
        <f t="shared" si="47"/>
        <v>-1374.505391444</v>
      </c>
    </row>
    <row r="540" spans="1:16">
      <c r="D540" s="9"/>
      <c r="E540" s="9"/>
      <c r="F540" s="9"/>
      <c r="G540" s="9"/>
      <c r="H540" s="9"/>
      <c r="I540" s="9"/>
      <c r="J540" s="9"/>
      <c r="K540" s="9"/>
      <c r="L540" s="9"/>
      <c r="M540" s="9"/>
      <c r="N540" s="9"/>
      <c r="O540" s="9"/>
    </row>
    <row r="541" spans="1:16" s="232" customFormat="1" ht="84" customHeight="1">
      <c r="A541" s="185"/>
      <c r="B541" s="504" t="s">
        <v>403</v>
      </c>
      <c r="C541" s="505" t="s">
        <v>363</v>
      </c>
      <c r="D541" s="505" t="s">
        <v>364</v>
      </c>
      <c r="E541" s="505" t="s">
        <v>365</v>
      </c>
      <c r="F541" s="505" t="s">
        <v>366</v>
      </c>
      <c r="G541" s="505" t="s">
        <v>367</v>
      </c>
      <c r="H541" s="505" t="s">
        <v>368</v>
      </c>
      <c r="I541" s="505" t="s">
        <v>369</v>
      </c>
      <c r="J541" s="505" t="s">
        <v>370</v>
      </c>
      <c r="K541" s="505" t="s">
        <v>371</v>
      </c>
      <c r="L541" s="505" t="s">
        <v>372</v>
      </c>
      <c r="M541" s="505" t="s">
        <v>373</v>
      </c>
      <c r="N541" s="505" t="s">
        <v>374</v>
      </c>
      <c r="O541" s="505" t="s">
        <v>375</v>
      </c>
      <c r="P541" s="41"/>
    </row>
    <row r="542" spans="1:16" s="13" customFormat="1">
      <c r="A542" s="9"/>
      <c r="B542" s="276" t="s">
        <v>241</v>
      </c>
      <c r="C542" s="341" t="s">
        <v>113</v>
      </c>
      <c r="D542" s="341" t="s">
        <v>114</v>
      </c>
      <c r="E542" s="341" t="s">
        <v>115</v>
      </c>
      <c r="F542" s="341" t="s">
        <v>116</v>
      </c>
      <c r="G542" s="341" t="s">
        <v>117</v>
      </c>
      <c r="H542" s="341" t="s">
        <v>183</v>
      </c>
      <c r="I542" s="341" t="s">
        <v>184</v>
      </c>
      <c r="J542" s="341" t="s">
        <v>185</v>
      </c>
      <c r="K542" s="341" t="s">
        <v>186</v>
      </c>
      <c r="L542" s="341" t="s">
        <v>354</v>
      </c>
      <c r="M542" s="341" t="s">
        <v>187</v>
      </c>
      <c r="N542" s="341" t="s">
        <v>188</v>
      </c>
      <c r="O542" s="341" t="s">
        <v>189</v>
      </c>
      <c r="P542" s="41"/>
    </row>
    <row r="543" spans="1:16" s="41" customFormat="1" ht="19.5" customHeight="1">
      <c r="B543" s="303" t="s">
        <v>406</v>
      </c>
      <c r="C543" s="304" t="s">
        <v>377</v>
      </c>
      <c r="D543" s="305" t="s">
        <v>377</v>
      </c>
      <c r="E543" s="305" t="s">
        <v>377</v>
      </c>
      <c r="F543" s="305" t="s">
        <v>377</v>
      </c>
      <c r="G543" s="305" t="s">
        <v>377</v>
      </c>
      <c r="H543" s="305" t="s">
        <v>377</v>
      </c>
      <c r="I543" s="305" t="s">
        <v>377</v>
      </c>
      <c r="J543" s="305" t="s">
        <v>377</v>
      </c>
      <c r="K543" s="305" t="s">
        <v>377</v>
      </c>
      <c r="L543" s="305" t="s">
        <v>377</v>
      </c>
      <c r="M543" s="305" t="s">
        <v>377</v>
      </c>
      <c r="N543" s="305" t="s">
        <v>377</v>
      </c>
      <c r="O543" s="305" t="s">
        <v>377</v>
      </c>
    </row>
    <row r="544" spans="1:16" s="41" customFormat="1">
      <c r="B544" s="507" t="s">
        <v>377</v>
      </c>
      <c r="C544" s="305" t="s">
        <v>378</v>
      </c>
      <c r="D544" s="364">
        <v>514.95726494500002</v>
      </c>
      <c r="E544" s="364">
        <v>244.95178079799999</v>
      </c>
      <c r="F544" s="306">
        <v>75</v>
      </c>
      <c r="G544" s="364">
        <v>698.67100000000005</v>
      </c>
      <c r="H544" s="307">
        <v>8.7400000000000005E-2</v>
      </c>
      <c r="I544" s="364">
        <v>4</v>
      </c>
      <c r="J544" s="305">
        <v>44.5</v>
      </c>
      <c r="K544" s="308">
        <v>2.5</v>
      </c>
      <c r="L544" s="364">
        <v>178.392</v>
      </c>
      <c r="M544" s="309">
        <v>25.5</v>
      </c>
      <c r="N544" s="364">
        <v>0.27357285100000001</v>
      </c>
      <c r="O544" s="364">
        <v>-5.4640682000000003E-2</v>
      </c>
    </row>
    <row r="545" spans="2:15" s="41" customFormat="1">
      <c r="B545" s="310" t="s">
        <v>377</v>
      </c>
      <c r="C545" s="305" t="s">
        <v>379</v>
      </c>
      <c r="D545" s="364">
        <v>317.97596549999997</v>
      </c>
      <c r="E545" s="364"/>
      <c r="F545" s="306" t="s">
        <v>377</v>
      </c>
      <c r="G545" s="364">
        <v>317.976</v>
      </c>
      <c r="H545" s="307">
        <v>6.0299999999999999E-2</v>
      </c>
      <c r="I545" s="364">
        <v>2</v>
      </c>
      <c r="J545" s="305">
        <v>43.9</v>
      </c>
      <c r="K545" s="308">
        <v>2.5</v>
      </c>
      <c r="L545" s="364">
        <v>54.656999999999996</v>
      </c>
      <c r="M545" s="309">
        <v>17.2</v>
      </c>
      <c r="N545" s="364">
        <v>8.5300073000000004E-2</v>
      </c>
      <c r="O545" s="364">
        <v>-1.7302060000000001E-2</v>
      </c>
    </row>
    <row r="546" spans="2:15" s="41" customFormat="1">
      <c r="B546" s="310" t="s">
        <v>377</v>
      </c>
      <c r="C546" s="305" t="s">
        <v>380</v>
      </c>
      <c r="D546" s="364">
        <v>196.98129944499999</v>
      </c>
      <c r="E546" s="364">
        <v>244.95178079799999</v>
      </c>
      <c r="F546" s="306">
        <v>75</v>
      </c>
      <c r="G546" s="364">
        <v>380.69499999999999</v>
      </c>
      <c r="H546" s="307">
        <v>0.1099</v>
      </c>
      <c r="I546" s="364">
        <v>2</v>
      </c>
      <c r="J546" s="308">
        <v>45</v>
      </c>
      <c r="K546" s="308">
        <v>2.5</v>
      </c>
      <c r="L546" s="364">
        <v>123.735</v>
      </c>
      <c r="M546" s="309">
        <v>32.5</v>
      </c>
      <c r="N546" s="364">
        <v>0.188272778</v>
      </c>
      <c r="O546" s="364">
        <v>-3.7338622000000002E-2</v>
      </c>
    </row>
    <row r="547" spans="2:15" s="41" customFormat="1">
      <c r="B547" s="310" t="s">
        <v>377</v>
      </c>
      <c r="C547" s="305" t="s">
        <v>381</v>
      </c>
      <c r="D547" s="364">
        <v>1982.1511647729999</v>
      </c>
      <c r="E547" s="364">
        <v>330.60519538900002</v>
      </c>
      <c r="F547" s="306">
        <v>73.900000000000006</v>
      </c>
      <c r="G547" s="364">
        <v>2226.442</v>
      </c>
      <c r="H547" s="307">
        <v>0.18049999999999999</v>
      </c>
      <c r="I547" s="364">
        <v>7</v>
      </c>
      <c r="J547" s="305">
        <v>44.9</v>
      </c>
      <c r="K547" s="308">
        <v>2.5</v>
      </c>
      <c r="L547" s="364">
        <v>808.34500000000003</v>
      </c>
      <c r="M547" s="309">
        <v>36.299999999999997</v>
      </c>
      <c r="N547" s="364">
        <v>1.805721358</v>
      </c>
      <c r="O547" s="364">
        <v>-0.50193581600000003</v>
      </c>
    </row>
    <row r="548" spans="2:15" s="41" customFormat="1">
      <c r="B548" s="310" t="s">
        <v>377</v>
      </c>
      <c r="C548" s="305" t="s">
        <v>382</v>
      </c>
      <c r="D548" s="364">
        <v>1271.0032077579999</v>
      </c>
      <c r="E548" s="364">
        <v>189.28181351000001</v>
      </c>
      <c r="F548" s="306">
        <v>74.599999999999994</v>
      </c>
      <c r="G548" s="364">
        <v>1412.2329999999999</v>
      </c>
      <c r="H548" s="307">
        <v>0.35120000000000001</v>
      </c>
      <c r="I548" s="364">
        <v>11</v>
      </c>
      <c r="J548" s="305">
        <v>43.7</v>
      </c>
      <c r="K548" s="308">
        <v>2.5</v>
      </c>
      <c r="L548" s="364">
        <v>699.94299999999998</v>
      </c>
      <c r="M548" s="309">
        <v>49.6</v>
      </c>
      <c r="N548" s="364">
        <v>2.1532566389999999</v>
      </c>
      <c r="O548" s="364">
        <v>-1.0379338920000001</v>
      </c>
    </row>
    <row r="549" spans="2:15" s="41" customFormat="1">
      <c r="B549" s="310" t="s">
        <v>377</v>
      </c>
      <c r="C549" s="305" t="s">
        <v>383</v>
      </c>
      <c r="D549" s="364">
        <v>2486.8527301419999</v>
      </c>
      <c r="E549" s="364">
        <v>224.82953749000001</v>
      </c>
      <c r="F549" s="306">
        <v>80.7</v>
      </c>
      <c r="G549" s="364">
        <v>2453.4110000000001</v>
      </c>
      <c r="H549" s="307">
        <v>0.53689999999999993</v>
      </c>
      <c r="I549" s="364">
        <v>6</v>
      </c>
      <c r="J549" s="305">
        <v>36.9</v>
      </c>
      <c r="K549" s="308">
        <v>2.5</v>
      </c>
      <c r="L549" s="364">
        <v>1267.279</v>
      </c>
      <c r="M549" s="309">
        <v>51.7</v>
      </c>
      <c r="N549" s="364">
        <v>4.8666584530000003</v>
      </c>
      <c r="O549" s="364">
        <v>-1.4180815</v>
      </c>
    </row>
    <row r="550" spans="2:15" s="41" customFormat="1">
      <c r="B550" s="310" t="s">
        <v>377</v>
      </c>
      <c r="C550" s="305" t="s">
        <v>384</v>
      </c>
      <c r="D550" s="364">
        <v>419.99711826800001</v>
      </c>
      <c r="E550" s="364">
        <v>114.29325414100001</v>
      </c>
      <c r="F550" s="306">
        <v>73</v>
      </c>
      <c r="G550" s="364">
        <v>503.392</v>
      </c>
      <c r="H550" s="307">
        <v>1.4056000000000002</v>
      </c>
      <c r="I550" s="364">
        <v>15</v>
      </c>
      <c r="J550" s="305">
        <v>39.299999999999997</v>
      </c>
      <c r="K550" s="308">
        <v>2.5</v>
      </c>
      <c r="L550" s="364">
        <v>477.66399999999999</v>
      </c>
      <c r="M550" s="309">
        <v>94.9</v>
      </c>
      <c r="N550" s="364">
        <v>2.7970078940000001</v>
      </c>
      <c r="O550" s="364">
        <v>-1.0585316769999999</v>
      </c>
    </row>
    <row r="551" spans="2:15" s="41" customFormat="1">
      <c r="B551" s="310" t="s">
        <v>377</v>
      </c>
      <c r="C551" s="305" t="s">
        <v>385</v>
      </c>
      <c r="D551" s="364">
        <v>410.86607141500002</v>
      </c>
      <c r="E551" s="364">
        <v>110.708762741</v>
      </c>
      <c r="F551" s="306">
        <v>72.900000000000006</v>
      </c>
      <c r="G551" s="364">
        <v>491.57299999999998</v>
      </c>
      <c r="H551" s="307">
        <v>1.3913</v>
      </c>
      <c r="I551" s="364">
        <v>13</v>
      </c>
      <c r="J551" s="305">
        <v>39.4</v>
      </c>
      <c r="K551" s="308">
        <v>2.5</v>
      </c>
      <c r="L551" s="364">
        <v>469.10399999999998</v>
      </c>
      <c r="M551" s="309">
        <v>95.4</v>
      </c>
      <c r="N551" s="364">
        <v>2.715563446</v>
      </c>
      <c r="O551" s="364">
        <v>-1.0171714599999999</v>
      </c>
    </row>
    <row r="552" spans="2:15" s="41" customFormat="1">
      <c r="B552" s="310" t="s">
        <v>377</v>
      </c>
      <c r="C552" s="305" t="s">
        <v>386</v>
      </c>
      <c r="D552" s="364">
        <v>9.1310468530000009</v>
      </c>
      <c r="E552" s="364">
        <v>3.5844914000000001</v>
      </c>
      <c r="F552" s="306">
        <v>75</v>
      </c>
      <c r="G552" s="364">
        <v>11.819000000000001</v>
      </c>
      <c r="H552" s="307">
        <v>2</v>
      </c>
      <c r="I552" s="364">
        <v>2</v>
      </c>
      <c r="J552" s="305">
        <v>34.5</v>
      </c>
      <c r="K552" s="308">
        <v>2.5</v>
      </c>
      <c r="L552" s="364">
        <v>8.56</v>
      </c>
      <c r="M552" s="309">
        <v>72.400000000000006</v>
      </c>
      <c r="N552" s="364">
        <v>8.1444448000000003E-2</v>
      </c>
      <c r="O552" s="364">
        <v>-4.1360216999999998E-2</v>
      </c>
    </row>
    <row r="553" spans="2:15" s="41" customFormat="1">
      <c r="B553" s="310" t="s">
        <v>377</v>
      </c>
      <c r="C553" s="305" t="s">
        <v>387</v>
      </c>
      <c r="D553" s="364">
        <v>256.961277408</v>
      </c>
      <c r="E553" s="364"/>
      <c r="F553" s="306" t="s">
        <v>377</v>
      </c>
      <c r="G553" s="364">
        <v>256.96100000000001</v>
      </c>
      <c r="H553" s="307">
        <v>4.5785999999999998</v>
      </c>
      <c r="I553" s="364">
        <v>1</v>
      </c>
      <c r="J553" s="308">
        <v>45</v>
      </c>
      <c r="K553" s="308">
        <v>2.5</v>
      </c>
      <c r="L553" s="364">
        <v>311.00099999999998</v>
      </c>
      <c r="M553" s="311">
        <v>121</v>
      </c>
      <c r="N553" s="364">
        <v>5.2943530729999999</v>
      </c>
      <c r="O553" s="364">
        <v>-23.591105418000001</v>
      </c>
    </row>
    <row r="554" spans="2:15" s="41" customFormat="1">
      <c r="B554" s="310" t="s">
        <v>377</v>
      </c>
      <c r="C554" s="305" t="s">
        <v>388</v>
      </c>
      <c r="D554" s="364">
        <v>256.961277408</v>
      </c>
      <c r="E554" s="364"/>
      <c r="F554" s="306" t="s">
        <v>377</v>
      </c>
      <c r="G554" s="364">
        <v>256.96100000000001</v>
      </c>
      <c r="H554" s="307">
        <v>4.5785999999999998</v>
      </c>
      <c r="I554" s="364">
        <v>1</v>
      </c>
      <c r="J554" s="308">
        <v>45</v>
      </c>
      <c r="K554" s="308">
        <v>2.5</v>
      </c>
      <c r="L554" s="364">
        <v>311.00099999999998</v>
      </c>
      <c r="M554" s="311">
        <v>121</v>
      </c>
      <c r="N554" s="364">
        <v>5.2943530729999999</v>
      </c>
      <c r="O554" s="364">
        <v>-23.591105418000001</v>
      </c>
    </row>
    <row r="555" spans="2:15" s="41" customFormat="1">
      <c r="B555" s="310" t="s">
        <v>377</v>
      </c>
      <c r="C555" s="305" t="s">
        <v>389</v>
      </c>
      <c r="D555" s="364"/>
      <c r="E555" s="364"/>
      <c r="F555" s="306" t="s">
        <v>377</v>
      </c>
      <c r="G555" s="364"/>
      <c r="H555" s="307"/>
      <c r="I555" s="364"/>
      <c r="J555" s="305" t="s">
        <v>377</v>
      </c>
      <c r="K555" s="308" t="s">
        <v>377</v>
      </c>
      <c r="L555" s="364"/>
      <c r="M555" s="309"/>
      <c r="N555" s="364"/>
      <c r="O555" s="364"/>
    </row>
    <row r="556" spans="2:15" s="41" customFormat="1">
      <c r="B556" s="310" t="s">
        <v>377</v>
      </c>
      <c r="C556" s="305" t="s">
        <v>390</v>
      </c>
      <c r="D556" s="364">
        <v>110.824597935</v>
      </c>
      <c r="E556" s="364">
        <v>3.0724212</v>
      </c>
      <c r="F556" s="306">
        <v>100</v>
      </c>
      <c r="G556" s="364">
        <v>113.89700000000001</v>
      </c>
      <c r="H556" s="307">
        <v>24.7303</v>
      </c>
      <c r="I556" s="364">
        <v>2</v>
      </c>
      <c r="J556" s="305">
        <v>43.6</v>
      </c>
      <c r="K556" s="308">
        <v>2.5</v>
      </c>
      <c r="L556" s="364">
        <v>287.89299999999997</v>
      </c>
      <c r="M556" s="309">
        <v>252.8</v>
      </c>
      <c r="N556" s="364">
        <v>12.287103302</v>
      </c>
      <c r="O556" s="364">
        <v>-73.342611891999994</v>
      </c>
    </row>
    <row r="557" spans="2:15" s="41" customFormat="1">
      <c r="B557" s="310" t="s">
        <v>377</v>
      </c>
      <c r="C557" s="305" t="s">
        <v>391</v>
      </c>
      <c r="D557" s="364"/>
      <c r="E557" s="364">
        <v>3.0724212</v>
      </c>
      <c r="F557" s="306">
        <v>100</v>
      </c>
      <c r="G557" s="364">
        <v>3.0720000000000001</v>
      </c>
      <c r="H557" s="307">
        <v>15</v>
      </c>
      <c r="I557" s="364">
        <v>1</v>
      </c>
      <c r="J557" s="308">
        <v>45</v>
      </c>
      <c r="K557" s="308">
        <v>2.5</v>
      </c>
      <c r="L557" s="364">
        <v>7.2149999999999999</v>
      </c>
      <c r="M557" s="309">
        <v>234.8</v>
      </c>
      <c r="N557" s="364">
        <v>0.20738843100000001</v>
      </c>
      <c r="O557" s="364">
        <v>-2.4048219660000001</v>
      </c>
    </row>
    <row r="558" spans="2:15" s="41" customFormat="1">
      <c r="B558" s="310" t="s">
        <v>377</v>
      </c>
      <c r="C558" s="309" t="s">
        <v>392</v>
      </c>
      <c r="D558" s="364">
        <v>110.824597935</v>
      </c>
      <c r="E558" s="364"/>
      <c r="F558" s="306" t="s">
        <v>377</v>
      </c>
      <c r="G558" s="364">
        <v>110.825</v>
      </c>
      <c r="H558" s="307">
        <v>25</v>
      </c>
      <c r="I558" s="364">
        <v>1</v>
      </c>
      <c r="J558" s="308">
        <v>43.6</v>
      </c>
      <c r="K558" s="308">
        <v>2.5</v>
      </c>
      <c r="L558" s="364">
        <v>280.678</v>
      </c>
      <c r="M558" s="309">
        <v>253.3</v>
      </c>
      <c r="N558" s="364">
        <v>12.079714871</v>
      </c>
      <c r="O558" s="364">
        <v>-70.937789925999994</v>
      </c>
    </row>
    <row r="559" spans="2:15" s="41" customFormat="1">
      <c r="B559" s="310" t="s">
        <v>377</v>
      </c>
      <c r="C559" s="305" t="s">
        <v>393</v>
      </c>
      <c r="D559" s="364"/>
      <c r="E559" s="364"/>
      <c r="F559" s="306" t="s">
        <v>377</v>
      </c>
      <c r="G559" s="364"/>
      <c r="H559" s="307"/>
      <c r="I559" s="305" t="s">
        <v>377</v>
      </c>
      <c r="J559" s="305" t="s">
        <v>377</v>
      </c>
      <c r="K559" s="308" t="s">
        <v>377</v>
      </c>
      <c r="L559" s="364"/>
      <c r="M559" s="309"/>
      <c r="N559" s="364"/>
      <c r="O559" s="364"/>
    </row>
    <row r="560" spans="2:15" s="41" customFormat="1">
      <c r="B560" s="304" t="s">
        <v>377</v>
      </c>
      <c r="C560" s="305" t="s">
        <v>394</v>
      </c>
      <c r="D560" s="364">
        <v>247.73464952699999</v>
      </c>
      <c r="E560" s="364">
        <v>2.0482808000000002E-2</v>
      </c>
      <c r="F560" s="306">
        <v>75</v>
      </c>
      <c r="G560" s="364">
        <v>247.75</v>
      </c>
      <c r="H560" s="307">
        <v>100</v>
      </c>
      <c r="I560" s="364">
        <v>16</v>
      </c>
      <c r="J560" s="305">
        <v>42.7</v>
      </c>
      <c r="K560" s="308">
        <v>2.5</v>
      </c>
      <c r="L560" s="364"/>
      <c r="M560" s="309"/>
      <c r="N560" s="364">
        <v>105.756624711</v>
      </c>
      <c r="O560" s="364">
        <v>-89.223069979000002</v>
      </c>
    </row>
    <row r="561" spans="1:16" s="41" customFormat="1" ht="12.75" customHeight="1">
      <c r="B561" s="508"/>
      <c r="C561" s="509" t="s">
        <v>395</v>
      </c>
      <c r="D561" s="365">
        <f t="shared" ref="D561:E561" si="48">+D544+D547+D548+D549+D550+D553+D556+D560</f>
        <v>7290.4820107560008</v>
      </c>
      <c r="E561" s="365">
        <f t="shared" si="48"/>
        <v>1107.054485336</v>
      </c>
      <c r="F561" s="342">
        <v>75.599999999999994</v>
      </c>
      <c r="G561" s="365">
        <f t="shared" ref="G561" si="49">+G544+G547+G548+G549+G550+G553+G556+G560</f>
        <v>7912.7570000000005</v>
      </c>
      <c r="H561" s="343">
        <v>4.0127000000000006</v>
      </c>
      <c r="I561" s="365">
        <f t="shared" ref="I561" si="50">+I544+I547+I548+I549+I550+I553+I556+I560</f>
        <v>62</v>
      </c>
      <c r="J561" s="317">
        <v>41.8</v>
      </c>
      <c r="K561" s="317">
        <v>2.5</v>
      </c>
      <c r="L561" s="365">
        <f t="shared" ref="L561" si="51">+L544+L547+L548+L549+L550+L553+L556+L560</f>
        <v>4030.5169999999998</v>
      </c>
      <c r="M561" s="345">
        <v>50.9</v>
      </c>
      <c r="N561" s="365">
        <f t="shared" ref="N561:O561" si="52">+N544+N547+N548+N549+N550+N553+N556+N560</f>
        <v>135.23429828100001</v>
      </c>
      <c r="O561" s="365">
        <f t="shared" si="52"/>
        <v>-190.22791085599999</v>
      </c>
    </row>
    <row r="562" spans="1:16">
      <c r="D562" s="9"/>
      <c r="E562" s="9"/>
      <c r="F562" s="9"/>
      <c r="G562" s="9"/>
      <c r="H562" s="9"/>
      <c r="I562" s="9"/>
      <c r="J562" s="9"/>
      <c r="K562" s="9"/>
      <c r="L562" s="9"/>
      <c r="M562" s="9"/>
      <c r="N562" s="9"/>
      <c r="O562" s="9"/>
    </row>
    <row r="563" spans="1:16" s="232" customFormat="1" ht="84" customHeight="1">
      <c r="A563" s="185"/>
      <c r="B563" s="504" t="s">
        <v>403</v>
      </c>
      <c r="C563" s="505" t="s">
        <v>363</v>
      </c>
      <c r="D563" s="505" t="s">
        <v>364</v>
      </c>
      <c r="E563" s="505" t="s">
        <v>365</v>
      </c>
      <c r="F563" s="505" t="s">
        <v>366</v>
      </c>
      <c r="G563" s="505" t="s">
        <v>367</v>
      </c>
      <c r="H563" s="505" t="s">
        <v>368</v>
      </c>
      <c r="I563" s="505" t="s">
        <v>369</v>
      </c>
      <c r="J563" s="505" t="s">
        <v>370</v>
      </c>
      <c r="K563" s="505" t="s">
        <v>371</v>
      </c>
      <c r="L563" s="505" t="s">
        <v>372</v>
      </c>
      <c r="M563" s="505" t="s">
        <v>373</v>
      </c>
      <c r="N563" s="505" t="s">
        <v>374</v>
      </c>
      <c r="O563" s="505" t="s">
        <v>375</v>
      </c>
      <c r="P563" s="41"/>
    </row>
    <row r="564" spans="1:16" s="13" customFormat="1">
      <c r="A564" s="9"/>
      <c r="B564" s="276" t="s">
        <v>241</v>
      </c>
      <c r="C564" s="341" t="s">
        <v>113</v>
      </c>
      <c r="D564" s="341" t="s">
        <v>114</v>
      </c>
      <c r="E564" s="341" t="s">
        <v>115</v>
      </c>
      <c r="F564" s="341" t="s">
        <v>116</v>
      </c>
      <c r="G564" s="341" t="s">
        <v>117</v>
      </c>
      <c r="H564" s="341" t="s">
        <v>183</v>
      </c>
      <c r="I564" s="341" t="s">
        <v>184</v>
      </c>
      <c r="J564" s="341" t="s">
        <v>185</v>
      </c>
      <c r="K564" s="341" t="s">
        <v>186</v>
      </c>
      <c r="L564" s="341" t="s">
        <v>354</v>
      </c>
      <c r="M564" s="341" t="s">
        <v>187</v>
      </c>
      <c r="N564" s="341" t="s">
        <v>188</v>
      </c>
      <c r="O564" s="341" t="s">
        <v>189</v>
      </c>
      <c r="P564" s="41"/>
    </row>
    <row r="565" spans="1:16" s="41" customFormat="1" ht="19.5" customHeight="1">
      <c r="B565" s="303" t="s">
        <v>341</v>
      </c>
      <c r="C565" s="304" t="s">
        <v>377</v>
      </c>
      <c r="D565" s="305" t="s">
        <v>377</v>
      </c>
      <c r="E565" s="305" t="s">
        <v>377</v>
      </c>
      <c r="F565" s="305" t="s">
        <v>377</v>
      </c>
      <c r="G565" s="305" t="s">
        <v>377</v>
      </c>
      <c r="H565" s="305" t="s">
        <v>377</v>
      </c>
      <c r="I565" s="305" t="s">
        <v>377</v>
      </c>
      <c r="J565" s="305" t="s">
        <v>377</v>
      </c>
      <c r="K565" s="305" t="s">
        <v>377</v>
      </c>
      <c r="L565" s="305" t="s">
        <v>377</v>
      </c>
      <c r="M565" s="305" t="s">
        <v>377</v>
      </c>
      <c r="N565" s="305" t="s">
        <v>377</v>
      </c>
      <c r="O565" s="305" t="s">
        <v>377</v>
      </c>
    </row>
    <row r="566" spans="1:16" s="41" customFormat="1">
      <c r="B566" s="507" t="s">
        <v>377</v>
      </c>
      <c r="C566" s="305" t="s">
        <v>378</v>
      </c>
      <c r="D566" s="364">
        <v>34003.957381403998</v>
      </c>
      <c r="E566" s="364">
        <v>17318.621897967001</v>
      </c>
      <c r="F566" s="306">
        <v>59.9</v>
      </c>
      <c r="G566" s="364">
        <v>41207.860999999997</v>
      </c>
      <c r="H566" s="307">
        <v>3.4499999999999996E-2</v>
      </c>
      <c r="I566" s="364">
        <v>146</v>
      </c>
      <c r="J566" s="305">
        <v>27.4</v>
      </c>
      <c r="K566" s="308">
        <v>2.5</v>
      </c>
      <c r="L566" s="364">
        <v>5234.3119999999999</v>
      </c>
      <c r="M566" s="309">
        <v>12.7</v>
      </c>
      <c r="N566" s="364">
        <v>3.8430020059999999</v>
      </c>
      <c r="O566" s="364">
        <v>-0.13620141299999999</v>
      </c>
    </row>
    <row r="567" spans="1:16" s="41" customFormat="1">
      <c r="B567" s="310" t="s">
        <v>377</v>
      </c>
      <c r="C567" s="305" t="s">
        <v>379</v>
      </c>
      <c r="D567" s="364">
        <v>33951.074089832</v>
      </c>
      <c r="E567" s="364">
        <v>17108.047649054999</v>
      </c>
      <c r="F567" s="306">
        <v>60</v>
      </c>
      <c r="G567" s="364">
        <v>41049.690999999999</v>
      </c>
      <c r="H567" s="307">
        <v>3.4099999999999998E-2</v>
      </c>
      <c r="I567" s="364">
        <v>138</v>
      </c>
      <c r="J567" s="305">
        <v>27.4</v>
      </c>
      <c r="K567" s="308">
        <v>2.5</v>
      </c>
      <c r="L567" s="364">
        <v>5182.4809999999998</v>
      </c>
      <c r="M567" s="309">
        <v>12.6</v>
      </c>
      <c r="N567" s="364">
        <v>3.7814184470000001</v>
      </c>
      <c r="O567" s="364">
        <v>-0.13293939399999999</v>
      </c>
    </row>
    <row r="568" spans="1:16" s="41" customFormat="1">
      <c r="B568" s="310" t="s">
        <v>377</v>
      </c>
      <c r="C568" s="305" t="s">
        <v>380</v>
      </c>
      <c r="D568" s="364">
        <v>52.883291571999997</v>
      </c>
      <c r="E568" s="364">
        <v>210.574248912</v>
      </c>
      <c r="F568" s="306">
        <v>50</v>
      </c>
      <c r="G568" s="364">
        <v>158.16999999999999</v>
      </c>
      <c r="H568" s="307">
        <v>0.1298</v>
      </c>
      <c r="I568" s="364">
        <v>8</v>
      </c>
      <c r="J568" s="308">
        <v>30</v>
      </c>
      <c r="K568" s="308">
        <v>2.5</v>
      </c>
      <c r="L568" s="364">
        <v>51.831000000000003</v>
      </c>
      <c r="M568" s="309">
        <v>32.799999999999997</v>
      </c>
      <c r="N568" s="364">
        <v>6.1583559000000003E-2</v>
      </c>
      <c r="O568" s="364">
        <v>-3.2620190000000001E-3</v>
      </c>
    </row>
    <row r="569" spans="1:16" s="41" customFormat="1">
      <c r="B569" s="310" t="s">
        <v>377</v>
      </c>
      <c r="C569" s="305" t="s">
        <v>381</v>
      </c>
      <c r="D569" s="364">
        <v>2671.5355326039999</v>
      </c>
      <c r="E569" s="364">
        <v>4536.8358891219996</v>
      </c>
      <c r="F569" s="306">
        <v>53.4</v>
      </c>
      <c r="G569" s="364">
        <v>4577.6419999999998</v>
      </c>
      <c r="H569" s="307">
        <v>0.18590000000000001</v>
      </c>
      <c r="I569" s="364">
        <v>50</v>
      </c>
      <c r="J569" s="305">
        <v>42.1</v>
      </c>
      <c r="K569" s="308">
        <v>2.5</v>
      </c>
      <c r="L569" s="364">
        <v>2012.4580000000001</v>
      </c>
      <c r="M569" s="311">
        <v>44</v>
      </c>
      <c r="N569" s="364">
        <v>3.5512165979999999</v>
      </c>
      <c r="O569" s="364">
        <v>-0.220682814</v>
      </c>
    </row>
    <row r="570" spans="1:16" s="41" customFormat="1">
      <c r="B570" s="310" t="s">
        <v>377</v>
      </c>
      <c r="C570" s="305" t="s">
        <v>382</v>
      </c>
      <c r="D570" s="364">
        <v>1711.9975617990001</v>
      </c>
      <c r="E570" s="364">
        <v>313.57151286999999</v>
      </c>
      <c r="F570" s="306">
        <v>54.8</v>
      </c>
      <c r="G570" s="364">
        <v>1883.712</v>
      </c>
      <c r="H570" s="307">
        <v>0.40220000000000006</v>
      </c>
      <c r="I570" s="364">
        <v>30</v>
      </c>
      <c r="J570" s="305">
        <v>21.8</v>
      </c>
      <c r="K570" s="308">
        <v>2.5</v>
      </c>
      <c r="L570" s="364">
        <v>578.95899999999995</v>
      </c>
      <c r="M570" s="309">
        <v>30.7</v>
      </c>
      <c r="N570" s="364">
        <v>1.48333917</v>
      </c>
      <c r="O570" s="364">
        <v>-0.87024035200000005</v>
      </c>
    </row>
    <row r="571" spans="1:16" s="41" customFormat="1">
      <c r="B571" s="310" t="s">
        <v>377</v>
      </c>
      <c r="C571" s="305" t="s">
        <v>383</v>
      </c>
      <c r="D571" s="364">
        <v>97.757428489999995</v>
      </c>
      <c r="E571" s="364">
        <v>323.43469443599997</v>
      </c>
      <c r="F571" s="306">
        <v>73.5</v>
      </c>
      <c r="G571" s="364">
        <v>335.392</v>
      </c>
      <c r="H571" s="307">
        <v>0.58169999999999999</v>
      </c>
      <c r="I571" s="364">
        <v>3</v>
      </c>
      <c r="J571" s="308">
        <v>42.3</v>
      </c>
      <c r="K571" s="308">
        <v>2.5</v>
      </c>
      <c r="L571" s="364">
        <v>246.476</v>
      </c>
      <c r="M571" s="309">
        <v>73.5</v>
      </c>
      <c r="N571" s="364">
        <v>0.81345222699999997</v>
      </c>
      <c r="O571" s="364">
        <v>-2.9343602E-2</v>
      </c>
    </row>
    <row r="572" spans="1:16" s="41" customFormat="1">
      <c r="B572" s="310" t="s">
        <v>377</v>
      </c>
      <c r="C572" s="305" t="s">
        <v>384</v>
      </c>
      <c r="D572" s="364">
        <v>3317.0693034840001</v>
      </c>
      <c r="E572" s="364">
        <v>582.19098581900005</v>
      </c>
      <c r="F572" s="306">
        <v>59.2</v>
      </c>
      <c r="G572" s="364">
        <v>3661.9740000000002</v>
      </c>
      <c r="H572" s="307">
        <v>1.3204</v>
      </c>
      <c r="I572" s="364">
        <v>37</v>
      </c>
      <c r="J572" s="305">
        <v>44.3</v>
      </c>
      <c r="K572" s="308">
        <v>2.5</v>
      </c>
      <c r="L572" s="364">
        <v>3860.681</v>
      </c>
      <c r="M572" s="309">
        <v>105.4</v>
      </c>
      <c r="N572" s="364">
        <v>21.485346956000001</v>
      </c>
      <c r="O572" s="364">
        <v>-1.664580849</v>
      </c>
    </row>
    <row r="573" spans="1:16" s="41" customFormat="1">
      <c r="B573" s="310" t="s">
        <v>377</v>
      </c>
      <c r="C573" s="305" t="s">
        <v>385</v>
      </c>
      <c r="D573" s="364">
        <v>3315.9453629680002</v>
      </c>
      <c r="E573" s="364">
        <v>544.22363907500005</v>
      </c>
      <c r="F573" s="306">
        <v>62</v>
      </c>
      <c r="G573" s="364">
        <v>3653.2559999999999</v>
      </c>
      <c r="H573" s="307">
        <v>1.3192000000000002</v>
      </c>
      <c r="I573" s="364">
        <v>32</v>
      </c>
      <c r="J573" s="305">
        <v>44.3</v>
      </c>
      <c r="K573" s="308">
        <v>2.5</v>
      </c>
      <c r="L573" s="364">
        <v>3848.0529999999999</v>
      </c>
      <c r="M573" s="309">
        <v>105.3</v>
      </c>
      <c r="N573" s="364">
        <v>21.414136053</v>
      </c>
      <c r="O573" s="364">
        <v>-1.663515691</v>
      </c>
    </row>
    <row r="574" spans="1:16" s="41" customFormat="1">
      <c r="B574" s="310" t="s">
        <v>377</v>
      </c>
      <c r="C574" s="305" t="s">
        <v>386</v>
      </c>
      <c r="D574" s="364">
        <v>1.123940516</v>
      </c>
      <c r="E574" s="364">
        <v>37.967346743999997</v>
      </c>
      <c r="F574" s="306">
        <v>20</v>
      </c>
      <c r="G574" s="364">
        <v>8.7170000000000005</v>
      </c>
      <c r="H574" s="307">
        <v>1.8258000000000001</v>
      </c>
      <c r="I574" s="364">
        <v>5</v>
      </c>
      <c r="J574" s="305">
        <v>44.8</v>
      </c>
      <c r="K574" s="308">
        <v>2.5</v>
      </c>
      <c r="L574" s="364">
        <v>12.628</v>
      </c>
      <c r="M574" s="309">
        <v>144.9</v>
      </c>
      <c r="N574" s="364">
        <v>7.1210903000000006E-2</v>
      </c>
      <c r="O574" s="364">
        <v>-1.0651580000000001E-3</v>
      </c>
    </row>
    <row r="575" spans="1:16" s="41" customFormat="1">
      <c r="B575" s="310" t="s">
        <v>377</v>
      </c>
      <c r="C575" s="305" t="s">
        <v>387</v>
      </c>
      <c r="D575" s="364">
        <v>898.18139714799997</v>
      </c>
      <c r="E575" s="364">
        <v>268.75032363899999</v>
      </c>
      <c r="F575" s="306">
        <v>53.2</v>
      </c>
      <c r="G575" s="364">
        <v>1041.2619999999999</v>
      </c>
      <c r="H575" s="307">
        <v>3.6151000000000004</v>
      </c>
      <c r="I575" s="364">
        <v>15</v>
      </c>
      <c r="J575" s="308">
        <v>45</v>
      </c>
      <c r="K575" s="308">
        <v>2.5</v>
      </c>
      <c r="L575" s="364">
        <v>1524.9290000000001</v>
      </c>
      <c r="M575" s="309">
        <v>146.5</v>
      </c>
      <c r="N575" s="364">
        <v>16.937274586000001</v>
      </c>
      <c r="O575" s="364">
        <v>-2.2959460680000001</v>
      </c>
    </row>
    <row r="576" spans="1:16" s="41" customFormat="1">
      <c r="B576" s="310" t="s">
        <v>377</v>
      </c>
      <c r="C576" s="305" t="s">
        <v>388</v>
      </c>
      <c r="D576" s="364">
        <v>885.30535219399997</v>
      </c>
      <c r="E576" s="364">
        <v>170.659449817</v>
      </c>
      <c r="F576" s="306">
        <v>72.3</v>
      </c>
      <c r="G576" s="364">
        <v>1008.768</v>
      </c>
      <c r="H576" s="307">
        <v>3.4739</v>
      </c>
      <c r="I576" s="364">
        <v>9</v>
      </c>
      <c r="J576" s="308">
        <v>45</v>
      </c>
      <c r="K576" s="308">
        <v>2.5</v>
      </c>
      <c r="L576" s="364">
        <v>1452.866</v>
      </c>
      <c r="M576" s="311">
        <v>144</v>
      </c>
      <c r="N576" s="364">
        <v>15.767482673</v>
      </c>
      <c r="O576" s="364">
        <v>-2.2626166520000002</v>
      </c>
    </row>
    <row r="577" spans="2:15" s="41" customFormat="1">
      <c r="B577" s="310" t="s">
        <v>377</v>
      </c>
      <c r="C577" s="305" t="s">
        <v>389</v>
      </c>
      <c r="D577" s="364">
        <v>12.876044953999999</v>
      </c>
      <c r="E577" s="364">
        <v>98.090873822000006</v>
      </c>
      <c r="F577" s="306">
        <v>20</v>
      </c>
      <c r="G577" s="364">
        <v>32.494</v>
      </c>
      <c r="H577" s="307">
        <v>8</v>
      </c>
      <c r="I577" s="364">
        <v>6</v>
      </c>
      <c r="J577" s="308">
        <v>45</v>
      </c>
      <c r="K577" s="308">
        <v>2.5</v>
      </c>
      <c r="L577" s="364">
        <v>72.063000000000002</v>
      </c>
      <c r="M577" s="309">
        <v>221.8</v>
      </c>
      <c r="N577" s="364">
        <v>1.1697919130000001</v>
      </c>
      <c r="O577" s="364">
        <v>-3.3329416000000001E-2</v>
      </c>
    </row>
    <row r="578" spans="2:15" s="41" customFormat="1">
      <c r="B578" s="310" t="s">
        <v>377</v>
      </c>
      <c r="C578" s="305" t="s">
        <v>390</v>
      </c>
      <c r="D578" s="364">
        <v>53.260581721999998</v>
      </c>
      <c r="E578" s="364">
        <v>9.9886690050000002</v>
      </c>
      <c r="F578" s="306">
        <v>23.5</v>
      </c>
      <c r="G578" s="364">
        <v>55.606000000000002</v>
      </c>
      <c r="H578" s="307">
        <v>11.813800000000001</v>
      </c>
      <c r="I578" s="364">
        <v>6</v>
      </c>
      <c r="J578" s="308">
        <v>45</v>
      </c>
      <c r="K578" s="308">
        <v>2.5</v>
      </c>
      <c r="L578" s="364">
        <v>140.27699999999999</v>
      </c>
      <c r="M578" s="309">
        <v>252.3</v>
      </c>
      <c r="N578" s="364">
        <v>2.9561057919999998</v>
      </c>
      <c r="O578" s="364">
        <v>-3.6762178E-2</v>
      </c>
    </row>
    <row r="579" spans="2:15" s="41" customFormat="1">
      <c r="B579" s="310" t="s">
        <v>377</v>
      </c>
      <c r="C579" s="305" t="s">
        <v>391</v>
      </c>
      <c r="D579" s="364">
        <v>53.260581721999998</v>
      </c>
      <c r="E579" s="364">
        <v>9.9886690050000002</v>
      </c>
      <c r="F579" s="306">
        <v>23.5</v>
      </c>
      <c r="G579" s="364">
        <v>55.606000000000002</v>
      </c>
      <c r="H579" s="307">
        <v>11.813800000000001</v>
      </c>
      <c r="I579" s="364">
        <v>6</v>
      </c>
      <c r="J579" s="308">
        <v>45</v>
      </c>
      <c r="K579" s="308">
        <v>2.5</v>
      </c>
      <c r="L579" s="364">
        <v>140.27699999999999</v>
      </c>
      <c r="M579" s="309">
        <v>252.3</v>
      </c>
      <c r="N579" s="364">
        <v>2.9561057919999998</v>
      </c>
      <c r="O579" s="364">
        <v>-3.6762178E-2</v>
      </c>
    </row>
    <row r="580" spans="2:15" s="41" customFormat="1">
      <c r="B580" s="310" t="s">
        <v>377</v>
      </c>
      <c r="C580" s="309" t="s">
        <v>392</v>
      </c>
      <c r="D580" s="364"/>
      <c r="E580" s="364"/>
      <c r="F580" s="306" t="s">
        <v>377</v>
      </c>
      <c r="G580" s="364"/>
      <c r="H580" s="307"/>
      <c r="I580" s="364"/>
      <c r="J580" s="305" t="s">
        <v>377</v>
      </c>
      <c r="K580" s="308" t="s">
        <v>377</v>
      </c>
      <c r="L580" s="364"/>
      <c r="M580" s="309"/>
      <c r="N580" s="364"/>
      <c r="O580" s="364"/>
    </row>
    <row r="581" spans="2:15" s="41" customFormat="1">
      <c r="B581" s="310" t="s">
        <v>377</v>
      </c>
      <c r="C581" s="305" t="s">
        <v>393</v>
      </c>
      <c r="D581" s="364"/>
      <c r="E581" s="364"/>
      <c r="F581" s="306" t="s">
        <v>377</v>
      </c>
      <c r="G581" s="364"/>
      <c r="H581" s="307"/>
      <c r="I581" s="364"/>
      <c r="J581" s="305" t="s">
        <v>377</v>
      </c>
      <c r="K581" s="308" t="s">
        <v>377</v>
      </c>
      <c r="L581" s="364"/>
      <c r="M581" s="309"/>
      <c r="N581" s="364"/>
      <c r="O581" s="364"/>
    </row>
    <row r="582" spans="2:15" s="41" customFormat="1">
      <c r="B582" s="304" t="s">
        <v>377</v>
      </c>
      <c r="C582" s="305" t="s">
        <v>394</v>
      </c>
      <c r="D582" s="364">
        <v>196.791338096</v>
      </c>
      <c r="E582" s="364">
        <v>28.36933402</v>
      </c>
      <c r="F582" s="306">
        <v>83.2</v>
      </c>
      <c r="G582" s="364">
        <v>220.40100000000001</v>
      </c>
      <c r="H582" s="307">
        <v>100</v>
      </c>
      <c r="I582" s="364">
        <v>1</v>
      </c>
      <c r="J582" s="308">
        <v>45</v>
      </c>
      <c r="K582" s="308">
        <v>2.5</v>
      </c>
      <c r="L582" s="364"/>
      <c r="M582" s="309"/>
      <c r="N582" s="364">
        <v>99.180637021999999</v>
      </c>
      <c r="O582" s="364">
        <v>-151.57279295500001</v>
      </c>
    </row>
    <row r="583" spans="2:15" s="41" customFormat="1" ht="12.75" customHeight="1">
      <c r="B583" s="508"/>
      <c r="C583" s="509" t="s">
        <v>395</v>
      </c>
      <c r="D583" s="365">
        <f t="shared" ref="D583:E583" si="53">+D566+D569+D570+D571+D572+D575+D578+D582</f>
        <v>42950.550524746999</v>
      </c>
      <c r="E583" s="365">
        <f t="shared" si="53"/>
        <v>23381.763306878001</v>
      </c>
      <c r="F583" s="342">
        <v>58.7</v>
      </c>
      <c r="G583" s="365">
        <f t="shared" ref="G583" si="54">+G566+G569+G570+G571+G572+G575+G578+G582</f>
        <v>52983.85</v>
      </c>
      <c r="H583" s="343">
        <v>0.65149999999999997</v>
      </c>
      <c r="I583" s="365">
        <f t="shared" ref="I583" si="55">+I566+I569+I570+I571+I572+I575+I578+I582</f>
        <v>288</v>
      </c>
      <c r="J583" s="313">
        <v>30.2</v>
      </c>
      <c r="K583" s="317">
        <v>2.5</v>
      </c>
      <c r="L583" s="365">
        <f t="shared" ref="L583" si="56">+L566+L569+L570+L571+L572+L575+L578+L582</f>
        <v>13598.092000000001</v>
      </c>
      <c r="M583" s="344">
        <v>25.7</v>
      </c>
      <c r="N583" s="365">
        <f t="shared" ref="N583:O583" si="57">+N566+N569+N570+N571+N572+N575+N578+N582</f>
        <v>150.250374357</v>
      </c>
      <c r="O583" s="365">
        <f t="shared" si="57"/>
        <v>-156.826550231</v>
      </c>
    </row>
    <row r="584" spans="2:15" s="41" customFormat="1" ht="12.75" customHeight="1">
      <c r="B584" s="508"/>
      <c r="C584" s="510" t="s">
        <v>407</v>
      </c>
      <c r="D584" s="365">
        <f>+D494+D516+D539+D561+D583</f>
        <v>825906.15053169208</v>
      </c>
      <c r="E584" s="365">
        <f>+E494+E516+E539+E561+E583</f>
        <v>190207.03253701402</v>
      </c>
      <c r="F584" s="342">
        <v>66.900000000000006</v>
      </c>
      <c r="G584" s="365">
        <f>+G494+G516+G539+G561+G583</f>
        <v>972246.01600000006</v>
      </c>
      <c r="H584" s="343">
        <v>0.44010000000000005</v>
      </c>
      <c r="I584" s="365">
        <f>+I494+I516+I539+I561+I583</f>
        <v>9961</v>
      </c>
      <c r="J584" s="317">
        <v>42.2</v>
      </c>
      <c r="K584" s="317">
        <v>1.762578</v>
      </c>
      <c r="L584" s="365">
        <f>+L494+L516+L539+L561+L583</f>
        <v>165927.49799999999</v>
      </c>
      <c r="M584" s="344">
        <v>17.100000000000001</v>
      </c>
      <c r="N584" s="365">
        <f>+N494+N516+N539+N561+N583</f>
        <v>1784.4471177780001</v>
      </c>
      <c r="O584" s="365">
        <f>+O494+O516+O539+O561+O583</f>
        <v>-2026.8820034200003</v>
      </c>
    </row>
    <row r="585" spans="2:15">
      <c r="D585" s="9"/>
      <c r="E585" s="9"/>
      <c r="F585" s="9"/>
      <c r="G585" s="9"/>
      <c r="H585" s="9"/>
      <c r="I585" s="9"/>
      <c r="J585" s="9"/>
      <c r="K585" s="9"/>
      <c r="L585" s="9"/>
      <c r="M585" s="9"/>
      <c r="N585" s="9"/>
      <c r="O585" s="9"/>
    </row>
    <row r="586" spans="2:15">
      <c r="B586" s="22" t="s">
        <v>242</v>
      </c>
    </row>
    <row r="587" spans="2:15">
      <c r="D587" s="9"/>
      <c r="E587" s="9"/>
      <c r="F587" s="9"/>
      <c r="G587" s="9"/>
      <c r="H587" s="9"/>
      <c r="I587" s="9"/>
      <c r="J587" s="9"/>
      <c r="K587" s="9"/>
      <c r="L587" s="9"/>
      <c r="M587" s="9"/>
      <c r="N587" s="9"/>
      <c r="O587" s="9"/>
    </row>
    <row r="588" spans="2:15" ht="12.75" customHeight="1">
      <c r="B588" s="763" t="s">
        <v>408</v>
      </c>
      <c r="C588" s="763"/>
      <c r="D588" s="763"/>
      <c r="E588" s="763"/>
      <c r="F588" s="763"/>
      <c r="G588" s="763"/>
      <c r="H588" s="763"/>
      <c r="I588" s="763"/>
      <c r="J588" s="763"/>
      <c r="K588" s="763"/>
      <c r="L588" s="763"/>
      <c r="M588" s="763"/>
      <c r="N588" s="763"/>
      <c r="O588" s="763"/>
    </row>
    <row r="589" spans="2:15" ht="12.75" customHeight="1">
      <c r="B589" s="763"/>
      <c r="C589" s="763"/>
      <c r="D589" s="763"/>
      <c r="E589" s="763"/>
      <c r="F589" s="763"/>
      <c r="G589" s="763"/>
      <c r="H589" s="763"/>
      <c r="I589" s="763"/>
      <c r="J589" s="763"/>
      <c r="K589" s="763"/>
      <c r="L589" s="763"/>
      <c r="M589" s="763"/>
      <c r="N589" s="763"/>
      <c r="O589" s="763"/>
    </row>
    <row r="590" spans="2:15">
      <c r="D590" s="9"/>
      <c r="E590" s="9"/>
      <c r="F590" s="9"/>
      <c r="G590" s="9"/>
      <c r="H590" s="9"/>
      <c r="I590" s="9"/>
      <c r="J590" s="9"/>
      <c r="K590" s="9"/>
      <c r="L590" s="9"/>
      <c r="M590" s="9"/>
      <c r="N590" s="9"/>
      <c r="O590" s="9"/>
    </row>
    <row r="591" spans="2:15" ht="12" customHeight="1"/>
  </sheetData>
  <mergeCells count="1">
    <mergeCell ref="B588:O589"/>
  </mergeCells>
  <pageMargins left="0.70866141732283472" right="0.70866141732283472" top="0.78740157480314965" bottom="0.78740157480314965" header="0.31496062992125984" footer="0.31496062992125984"/>
  <pageSetup paperSize="9" scale="32" fitToHeight="10" orientation="portrait" r:id="rId1"/>
  <rowBreaks count="5" manualBreakCount="5">
    <brk id="115" max="14" man="1"/>
    <brk id="181" max="14" man="1"/>
    <brk id="295" max="14" man="1"/>
    <brk id="405" max="14" man="1"/>
    <brk id="539"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8DFB-2555-4D33-BB12-CDD9DEADBD20}">
  <sheetPr codeName="Sheet66">
    <pageSetUpPr autoPageBreaks="0" fitToPage="1"/>
  </sheetPr>
  <dimension ref="A1:H31"/>
  <sheetViews>
    <sheetView zoomScaleNormal="100" workbookViewId="0"/>
  </sheetViews>
  <sheetFormatPr defaultColWidth="9.1796875" defaultRowHeight="13"/>
  <cols>
    <col min="1" max="1" width="9.1796875" style="1"/>
    <col min="2" max="2" width="8.453125" style="1" customWidth="1"/>
    <col min="3" max="3" width="38.453125" style="1" customWidth="1"/>
    <col min="4" max="5" width="28.7265625" style="1" customWidth="1"/>
    <col min="6" max="6" width="3.1796875" style="102" customWidth="1"/>
    <col min="7" max="8" width="28.7265625" style="1" customWidth="1"/>
    <col min="9" max="16384" width="9.1796875" style="1"/>
  </cols>
  <sheetData>
    <row r="1" spans="1:8">
      <c r="A1" s="22" t="s">
        <v>111</v>
      </c>
    </row>
    <row r="2" spans="1:8">
      <c r="A2" s="22"/>
      <c r="F2" s="88"/>
    </row>
    <row r="3" spans="1:8">
      <c r="B3" s="4" t="s">
        <v>11</v>
      </c>
      <c r="C3" s="8"/>
      <c r="D3" s="8"/>
      <c r="E3" s="8"/>
    </row>
    <row r="4" spans="1:8">
      <c r="B4" s="37"/>
      <c r="C4" s="37"/>
      <c r="D4" s="37"/>
      <c r="E4" s="37"/>
    </row>
    <row r="5" spans="1:8">
      <c r="B5" s="14"/>
      <c r="C5" s="14"/>
      <c r="D5" s="91" t="s">
        <v>113</v>
      </c>
      <c r="E5" s="91" t="s">
        <v>114</v>
      </c>
      <c r="G5" s="91" t="s">
        <v>113</v>
      </c>
      <c r="H5" s="91" t="s">
        <v>114</v>
      </c>
    </row>
    <row r="6" spans="1:8" ht="26">
      <c r="B6" s="14"/>
      <c r="C6" s="511"/>
      <c r="D6" s="512" t="s">
        <v>409</v>
      </c>
      <c r="E6" s="512" t="s">
        <v>410</v>
      </c>
      <c r="G6" s="512" t="s">
        <v>409</v>
      </c>
      <c r="H6" s="512" t="s">
        <v>410</v>
      </c>
    </row>
    <row r="7" spans="1:8">
      <c r="B7" s="14"/>
      <c r="C7" s="117" t="s">
        <v>118</v>
      </c>
      <c r="D7" s="764" t="s">
        <v>119</v>
      </c>
      <c r="E7" s="765"/>
      <c r="G7" s="764" t="s">
        <v>121</v>
      </c>
      <c r="H7" s="765"/>
    </row>
    <row r="8" spans="1:8">
      <c r="B8" s="14">
        <v>1</v>
      </c>
      <c r="C8" s="37" t="s">
        <v>411</v>
      </c>
      <c r="D8" s="210">
        <v>177689.547708</v>
      </c>
      <c r="E8" s="210">
        <v>177689.547708</v>
      </c>
      <c r="F8" s="211"/>
      <c r="G8" s="210">
        <v>165927.49713900001</v>
      </c>
      <c r="H8" s="210">
        <v>165927.49713900001</v>
      </c>
    </row>
    <row r="9" spans="1:8">
      <c r="B9" s="14">
        <v>2</v>
      </c>
      <c r="C9" s="14" t="s">
        <v>404</v>
      </c>
      <c r="D9" s="169">
        <v>18521.795609000001</v>
      </c>
      <c r="E9" s="169">
        <v>18521.795609000001</v>
      </c>
      <c r="F9" s="211"/>
      <c r="G9" s="169">
        <v>17408.950798999998</v>
      </c>
      <c r="H9" s="169">
        <v>17408.950798999998</v>
      </c>
    </row>
    <row r="10" spans="1:8">
      <c r="B10" s="14">
        <v>3</v>
      </c>
      <c r="C10" s="14" t="s">
        <v>341</v>
      </c>
      <c r="D10" s="169">
        <v>13754.139773999999</v>
      </c>
      <c r="E10" s="169">
        <v>13754.139773999999</v>
      </c>
      <c r="F10" s="211"/>
      <c r="G10" s="169">
        <v>13598.091667000001</v>
      </c>
      <c r="H10" s="169">
        <v>13598.091667000001</v>
      </c>
    </row>
    <row r="11" spans="1:8">
      <c r="B11" s="14">
        <v>4</v>
      </c>
      <c r="C11" s="14" t="s">
        <v>412</v>
      </c>
      <c r="D11" s="169">
        <v>145413.612326</v>
      </c>
      <c r="E11" s="169">
        <v>145413.612326</v>
      </c>
      <c r="F11" s="211"/>
      <c r="G11" s="169">
        <v>134920.454673</v>
      </c>
      <c r="H11" s="169">
        <v>134920.454673</v>
      </c>
    </row>
    <row r="12" spans="1:8">
      <c r="B12" s="114">
        <v>4.0999999999999996</v>
      </c>
      <c r="C12" s="114" t="s">
        <v>413</v>
      </c>
      <c r="D12" s="169">
        <v>27163.434839000001</v>
      </c>
      <c r="E12" s="169">
        <v>27163.434839000001</v>
      </c>
      <c r="F12" s="211"/>
      <c r="G12" s="169">
        <v>25417.819336</v>
      </c>
      <c r="H12" s="169">
        <v>25417.819336</v>
      </c>
    </row>
    <row r="13" spans="1:8">
      <c r="B13" s="114">
        <v>4.2</v>
      </c>
      <c r="C13" s="114" t="s">
        <v>414</v>
      </c>
      <c r="D13" s="169">
        <v>10743.247179</v>
      </c>
      <c r="E13" s="169">
        <v>10743.247179</v>
      </c>
      <c r="F13" s="211"/>
      <c r="G13" s="169">
        <v>4030.5159650000001</v>
      </c>
      <c r="H13" s="169">
        <v>4030.5159650000001</v>
      </c>
    </row>
    <row r="14" spans="1:8">
      <c r="B14" s="14">
        <v>5</v>
      </c>
      <c r="C14" s="37" t="s">
        <v>415</v>
      </c>
      <c r="D14" s="210">
        <v>335566.84608500003</v>
      </c>
      <c r="E14" s="210">
        <v>335566.84608500003</v>
      </c>
      <c r="F14" s="211"/>
      <c r="G14" s="210">
        <v>322414.21496999997</v>
      </c>
      <c r="H14" s="210">
        <v>322414.21496999997</v>
      </c>
    </row>
    <row r="15" spans="1:8">
      <c r="B15" s="14">
        <v>6</v>
      </c>
      <c r="C15" s="14" t="s">
        <v>404</v>
      </c>
      <c r="D15" s="169"/>
      <c r="E15" s="169"/>
      <c r="F15" s="211"/>
      <c r="G15" s="169"/>
      <c r="H15" s="169"/>
    </row>
    <row r="16" spans="1:8">
      <c r="B16" s="14">
        <v>7</v>
      </c>
      <c r="C16" s="14" t="s">
        <v>341</v>
      </c>
      <c r="D16" s="169">
        <v>34702.799702999997</v>
      </c>
      <c r="E16" s="169">
        <v>34702.799702999997</v>
      </c>
      <c r="F16" s="211"/>
      <c r="G16" s="169">
        <v>30051.464274999998</v>
      </c>
      <c r="H16" s="169">
        <v>30051.464274999998</v>
      </c>
    </row>
    <row r="17" spans="2:8">
      <c r="B17" s="14">
        <v>8</v>
      </c>
      <c r="C17" s="14" t="s">
        <v>412</v>
      </c>
      <c r="D17" s="169">
        <v>232045.86222400001</v>
      </c>
      <c r="E17" s="169">
        <v>232045.86222400001</v>
      </c>
      <c r="F17" s="211"/>
      <c r="G17" s="169">
        <v>225488.37838899999</v>
      </c>
      <c r="H17" s="169">
        <v>225488.37838899999</v>
      </c>
    </row>
    <row r="18" spans="2:8">
      <c r="B18" s="114">
        <v>8.1</v>
      </c>
      <c r="C18" s="114" t="s">
        <v>416</v>
      </c>
      <c r="D18" s="169">
        <v>26727.480434000001</v>
      </c>
      <c r="E18" s="169">
        <v>26727.480434000001</v>
      </c>
      <c r="F18" s="211"/>
      <c r="G18" s="169">
        <v>29041.746687999999</v>
      </c>
      <c r="H18" s="169">
        <v>29041.746687999999</v>
      </c>
    </row>
    <row r="19" spans="2:8">
      <c r="B19" s="114">
        <v>8.1999999999999993</v>
      </c>
      <c r="C19" s="114" t="s">
        <v>417</v>
      </c>
      <c r="D19" s="169">
        <v>17766.256964</v>
      </c>
      <c r="E19" s="169">
        <v>17766.256964</v>
      </c>
      <c r="F19" s="211"/>
      <c r="G19" s="169">
        <v>10253.569294000001</v>
      </c>
      <c r="H19" s="169">
        <v>10253.569294000001</v>
      </c>
    </row>
    <row r="20" spans="2:8">
      <c r="B20" s="114">
        <v>9</v>
      </c>
      <c r="C20" s="14" t="s">
        <v>343</v>
      </c>
      <c r="D20" s="169">
        <v>68818.184160999997</v>
      </c>
      <c r="E20" s="169">
        <v>68818.184160999997</v>
      </c>
      <c r="F20" s="211"/>
      <c r="G20" s="169">
        <v>66874.372306999998</v>
      </c>
      <c r="H20" s="169">
        <v>66874.372306999998</v>
      </c>
    </row>
    <row r="21" spans="2:8" ht="26">
      <c r="B21" s="114">
        <v>9.1</v>
      </c>
      <c r="C21" s="114" t="s">
        <v>418</v>
      </c>
      <c r="D21" s="169">
        <v>1362.623666</v>
      </c>
      <c r="E21" s="169">
        <v>1362.623666</v>
      </c>
      <c r="F21" s="211"/>
      <c r="G21" s="169">
        <v>1374.5409460000001</v>
      </c>
      <c r="H21" s="169">
        <v>1374.5409460000001</v>
      </c>
    </row>
    <row r="22" spans="2:8" ht="26">
      <c r="B22" s="114">
        <v>9.1999999999999993</v>
      </c>
      <c r="C22" s="114" t="s">
        <v>419</v>
      </c>
      <c r="D22" s="169">
        <v>43464.511366999999</v>
      </c>
      <c r="E22" s="169">
        <v>43464.511366999999</v>
      </c>
      <c r="F22" s="211"/>
      <c r="G22" s="169">
        <v>42343.137746</v>
      </c>
      <c r="H22" s="169">
        <v>42343.137746</v>
      </c>
    </row>
    <row r="23" spans="2:8">
      <c r="B23" s="114">
        <v>9.3000000000000007</v>
      </c>
      <c r="C23" s="114" t="s">
        <v>420</v>
      </c>
      <c r="D23" s="169"/>
      <c r="E23" s="169"/>
      <c r="F23" s="211"/>
      <c r="G23" s="169"/>
      <c r="H23" s="169"/>
    </row>
    <row r="24" spans="2:8">
      <c r="B24" s="114">
        <v>9.4</v>
      </c>
      <c r="C24" s="114" t="s">
        <v>421</v>
      </c>
      <c r="D24" s="169">
        <v>6248.8033390000001</v>
      </c>
      <c r="E24" s="169">
        <v>6248.8033390000001</v>
      </c>
      <c r="F24" s="211"/>
      <c r="G24" s="169">
        <v>5621.0393869999998</v>
      </c>
      <c r="H24" s="169">
        <v>5621.0393869999998</v>
      </c>
    </row>
    <row r="25" spans="2:8">
      <c r="B25" s="114">
        <v>9.5</v>
      </c>
      <c r="C25" s="115" t="s">
        <v>422</v>
      </c>
      <c r="D25" s="171">
        <v>17742.245789000001</v>
      </c>
      <c r="E25" s="171">
        <v>17742.245789000001</v>
      </c>
      <c r="F25" s="211"/>
      <c r="G25" s="171">
        <v>17535.654227999999</v>
      </c>
      <c r="H25" s="171">
        <v>17535.654227999999</v>
      </c>
    </row>
    <row r="26" spans="2:8" s="4" customFormat="1" ht="26">
      <c r="B26" s="14">
        <v>10</v>
      </c>
      <c r="C26" s="37" t="s">
        <v>423</v>
      </c>
      <c r="D26" s="210">
        <v>513256.39379300002</v>
      </c>
      <c r="E26" s="210">
        <v>513256.39379300002</v>
      </c>
      <c r="F26" s="211"/>
      <c r="G26" s="210">
        <v>488341.71210900001</v>
      </c>
      <c r="H26" s="210">
        <v>488341.71210900001</v>
      </c>
    </row>
    <row r="28" spans="2:8">
      <c r="C28" s="4" t="s">
        <v>242</v>
      </c>
    </row>
    <row r="29" spans="2:8">
      <c r="C29" s="1" t="s">
        <v>424</v>
      </c>
    </row>
    <row r="31" spans="2:8">
      <c r="D31" s="362"/>
      <c r="E31" s="362"/>
    </row>
  </sheetData>
  <mergeCells count="2">
    <mergeCell ref="G7:H7"/>
    <mergeCell ref="D7:E7"/>
  </mergeCell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92E8-6A54-4CF1-89BD-786B44423238}">
  <sheetPr codeName="Sheet67">
    <pageSetUpPr autoPageBreaks="0"/>
  </sheetPr>
  <dimension ref="A1:Q75"/>
  <sheetViews>
    <sheetView zoomScaleNormal="100" workbookViewId="0"/>
  </sheetViews>
  <sheetFormatPr defaultColWidth="9.1796875" defaultRowHeight="13"/>
  <cols>
    <col min="1" max="1" width="9.1796875" style="1"/>
    <col min="2" max="2" width="5.453125" style="1" customWidth="1"/>
    <col min="3" max="3" width="40.26953125" style="1" customWidth="1"/>
    <col min="4" max="4" width="26.54296875" style="1" customWidth="1"/>
    <col min="5" max="6" width="12.26953125" style="1" customWidth="1"/>
    <col min="7" max="7" width="15.453125" style="1" customWidth="1"/>
    <col min="8" max="13" width="12.26953125" style="1" customWidth="1"/>
    <col min="14" max="15" width="13.7265625" style="1" customWidth="1"/>
    <col min="16" max="17" width="12.26953125" style="1" customWidth="1"/>
    <col min="18" max="16384" width="9.1796875" style="1"/>
  </cols>
  <sheetData>
    <row r="1" spans="1:17">
      <c r="A1" s="22" t="s">
        <v>111</v>
      </c>
    </row>
    <row r="2" spans="1:17">
      <c r="A2" s="22"/>
    </row>
    <row r="3" spans="1:17">
      <c r="B3" s="4" t="s">
        <v>12</v>
      </c>
      <c r="G3" s="2"/>
    </row>
    <row r="5" spans="1:17" s="9" customFormat="1">
      <c r="C5" s="204"/>
    </row>
    <row r="6" spans="1:17" s="4" customFormat="1" ht="53.25" customHeight="1">
      <c r="B6" s="513" t="s">
        <v>362</v>
      </c>
      <c r="C6" s="514"/>
      <c r="D6" s="767" t="s">
        <v>425</v>
      </c>
      <c r="E6" s="759" t="s">
        <v>426</v>
      </c>
      <c r="F6" s="760"/>
      <c r="G6" s="760"/>
      <c r="H6" s="760"/>
      <c r="I6" s="760"/>
      <c r="J6" s="760"/>
      <c r="K6" s="760"/>
      <c r="L6" s="760"/>
      <c r="M6" s="760"/>
      <c r="N6" s="760"/>
      <c r="O6" s="761"/>
      <c r="P6" s="759" t="s">
        <v>427</v>
      </c>
      <c r="Q6" s="761"/>
    </row>
    <row r="7" spans="1:17" s="4" customFormat="1" ht="49.5" customHeight="1">
      <c r="B7" s="205"/>
      <c r="C7" s="206"/>
      <c r="D7" s="768"/>
      <c r="E7" s="759" t="s">
        <v>428</v>
      </c>
      <c r="F7" s="760"/>
      <c r="G7" s="760"/>
      <c r="H7" s="760"/>
      <c r="I7" s="760"/>
      <c r="J7" s="760"/>
      <c r="K7" s="760"/>
      <c r="L7" s="760"/>
      <c r="M7" s="761"/>
      <c r="N7" s="759" t="s">
        <v>429</v>
      </c>
      <c r="O7" s="761"/>
      <c r="P7" s="767" t="s">
        <v>430</v>
      </c>
      <c r="Q7" s="767" t="s">
        <v>431</v>
      </c>
    </row>
    <row r="8" spans="1:17" s="36" customFormat="1" ht="12.75" customHeight="1">
      <c r="A8" s="4"/>
      <c r="B8" s="207"/>
      <c r="C8" s="206"/>
      <c r="D8" s="768"/>
      <c r="E8" s="767" t="s">
        <v>432</v>
      </c>
      <c r="F8" s="773" t="s">
        <v>433</v>
      </c>
      <c r="G8" s="515"/>
      <c r="H8" s="515"/>
      <c r="I8" s="515"/>
      <c r="J8" s="773" t="s">
        <v>434</v>
      </c>
      <c r="K8" s="515"/>
      <c r="L8" s="515"/>
      <c r="M8" s="515"/>
      <c r="N8" s="767" t="s">
        <v>435</v>
      </c>
      <c r="O8" s="767" t="s">
        <v>436</v>
      </c>
      <c r="P8" s="768"/>
      <c r="Q8" s="768"/>
    </row>
    <row r="9" spans="1:17" s="36" customFormat="1" ht="78">
      <c r="A9" s="4"/>
      <c r="B9" s="205" t="s">
        <v>192</v>
      </c>
      <c r="C9" s="206"/>
      <c r="D9" s="155"/>
      <c r="E9" s="772"/>
      <c r="F9" s="772"/>
      <c r="G9" s="516" t="s">
        <v>437</v>
      </c>
      <c r="H9" s="516" t="s">
        <v>438</v>
      </c>
      <c r="I9" s="516" t="s">
        <v>439</v>
      </c>
      <c r="J9" s="772"/>
      <c r="K9" s="516" t="s">
        <v>440</v>
      </c>
      <c r="L9" s="516" t="s">
        <v>441</v>
      </c>
      <c r="M9" s="516" t="s">
        <v>442</v>
      </c>
      <c r="N9" s="772"/>
      <c r="O9" s="772"/>
      <c r="P9" s="772"/>
      <c r="Q9" s="772"/>
    </row>
    <row r="10" spans="1:17" s="38" customFormat="1" ht="12.75" customHeight="1">
      <c r="A10" s="1"/>
      <c r="B10" s="517"/>
      <c r="C10" s="517"/>
      <c r="D10" s="479" t="s">
        <v>113</v>
      </c>
      <c r="E10" s="479" t="s">
        <v>114</v>
      </c>
      <c r="F10" s="479" t="s">
        <v>115</v>
      </c>
      <c r="G10" s="479" t="s">
        <v>116</v>
      </c>
      <c r="H10" s="479" t="s">
        <v>117</v>
      </c>
      <c r="I10" s="479" t="s">
        <v>183</v>
      </c>
      <c r="J10" s="479" t="s">
        <v>184</v>
      </c>
      <c r="K10" s="479" t="s">
        <v>185</v>
      </c>
      <c r="L10" s="479" t="s">
        <v>186</v>
      </c>
      <c r="M10" s="479" t="s">
        <v>354</v>
      </c>
      <c r="N10" s="479" t="s">
        <v>187</v>
      </c>
      <c r="O10" s="479" t="s">
        <v>188</v>
      </c>
      <c r="P10" s="479" t="s">
        <v>189</v>
      </c>
      <c r="Q10" s="479" t="s">
        <v>190</v>
      </c>
    </row>
    <row r="11" spans="1:17">
      <c r="B11" s="477">
        <v>1</v>
      </c>
      <c r="C11" s="517" t="s">
        <v>404</v>
      </c>
      <c r="D11" s="518"/>
      <c r="E11" s="519"/>
      <c r="F11" s="519"/>
      <c r="G11" s="519"/>
      <c r="H11" s="519"/>
      <c r="I11" s="519"/>
      <c r="J11" s="519"/>
      <c r="K11" s="519"/>
      <c r="L11" s="519"/>
      <c r="M11" s="519"/>
      <c r="N11" s="519"/>
      <c r="O11" s="519"/>
      <c r="P11" s="518" t="s">
        <v>443</v>
      </c>
      <c r="Q11" s="518"/>
    </row>
    <row r="12" spans="1:17">
      <c r="B12" s="477">
        <v>2</v>
      </c>
      <c r="C12" s="517" t="s">
        <v>341</v>
      </c>
      <c r="D12" s="364">
        <v>136702.07867799999</v>
      </c>
      <c r="E12" s="312"/>
      <c r="F12" s="312">
        <v>1.0700177094201011</v>
      </c>
      <c r="G12" s="312">
        <v>1.0700177094201011</v>
      </c>
      <c r="H12" s="519"/>
      <c r="I12" s="519"/>
      <c r="J12" s="519"/>
      <c r="K12" s="519"/>
      <c r="L12" s="519"/>
      <c r="M12" s="519"/>
      <c r="N12" s="312">
        <v>3.4695002503742396</v>
      </c>
      <c r="O12" s="519"/>
      <c r="P12" s="364">
        <v>34516.770075</v>
      </c>
      <c r="Q12" s="364">
        <v>34702.799702999997</v>
      </c>
    </row>
    <row r="13" spans="1:17">
      <c r="B13" s="477">
        <v>3</v>
      </c>
      <c r="C13" s="517" t="s">
        <v>342</v>
      </c>
      <c r="D13" s="364">
        <v>1036563.887654</v>
      </c>
      <c r="E13" s="312"/>
      <c r="F13" s="312">
        <v>35.687718241972895</v>
      </c>
      <c r="G13" s="312">
        <v>35.687718241972895</v>
      </c>
      <c r="H13" s="519"/>
      <c r="I13" s="519"/>
      <c r="J13" s="519"/>
      <c r="K13" s="519"/>
      <c r="L13" s="519"/>
      <c r="M13" s="519"/>
      <c r="N13" s="312">
        <v>2.5133906546719609</v>
      </c>
      <c r="O13" s="519"/>
      <c r="P13" s="364">
        <v>233335.43513</v>
      </c>
      <c r="Q13" s="364">
        <v>232045.86222400001</v>
      </c>
    </row>
    <row r="14" spans="1:17">
      <c r="B14" s="478">
        <v>3.1</v>
      </c>
      <c r="C14" s="520" t="s">
        <v>444</v>
      </c>
      <c r="D14" s="364">
        <v>241968.445117</v>
      </c>
      <c r="E14" s="312"/>
      <c r="F14" s="312">
        <v>74.426021517773336</v>
      </c>
      <c r="G14" s="312">
        <v>74.426021517773336</v>
      </c>
      <c r="H14" s="519"/>
      <c r="I14" s="519"/>
      <c r="J14" s="519"/>
      <c r="K14" s="519"/>
      <c r="L14" s="519"/>
      <c r="M14" s="519"/>
      <c r="N14" s="312">
        <v>3.267823604923628</v>
      </c>
      <c r="O14" s="519"/>
      <c r="P14" s="364">
        <v>26666.058507999998</v>
      </c>
      <c r="Q14" s="364">
        <v>26727.480434000001</v>
      </c>
    </row>
    <row r="15" spans="1:17">
      <c r="B15" s="478">
        <v>3.2</v>
      </c>
      <c r="C15" s="520" t="s">
        <v>445</v>
      </c>
      <c r="D15" s="364">
        <v>38671.390288000002</v>
      </c>
      <c r="E15" s="312"/>
      <c r="F15" s="312">
        <v>3.6479057838211437</v>
      </c>
      <c r="G15" s="312">
        <v>3.6479057838211437</v>
      </c>
      <c r="H15" s="519"/>
      <c r="I15" s="519"/>
      <c r="J15" s="519"/>
      <c r="K15" s="519"/>
      <c r="L15" s="519"/>
      <c r="M15" s="519"/>
      <c r="N15" s="519"/>
      <c r="O15" s="519"/>
      <c r="P15" s="364">
        <v>17766.256963</v>
      </c>
      <c r="Q15" s="364">
        <v>17766.256964</v>
      </c>
    </row>
    <row r="16" spans="1:17">
      <c r="B16" s="478">
        <v>3.3</v>
      </c>
      <c r="C16" s="520" t="s">
        <v>446</v>
      </c>
      <c r="D16" s="364">
        <v>755924.05224899994</v>
      </c>
      <c r="E16" s="312"/>
      <c r="F16" s="312">
        <v>24.926818527786732</v>
      </c>
      <c r="G16" s="312">
        <v>24.926818527786732</v>
      </c>
      <c r="H16" s="519"/>
      <c r="I16" s="519"/>
      <c r="J16" s="519"/>
      <c r="K16" s="519"/>
      <c r="L16" s="519"/>
      <c r="M16" s="519"/>
      <c r="N16" s="312">
        <v>2.4004789716656361</v>
      </c>
      <c r="O16" s="519"/>
      <c r="P16" s="364">
        <v>188903.11965899999</v>
      </c>
      <c r="Q16" s="364">
        <v>187552.12482600001</v>
      </c>
    </row>
    <row r="17" spans="1:17">
      <c r="B17" s="477">
        <v>4</v>
      </c>
      <c r="C17" s="517" t="s">
        <v>343</v>
      </c>
      <c r="D17" s="364">
        <v>740519.08284699998</v>
      </c>
      <c r="E17" s="312">
        <v>1.3884487028303E-2</v>
      </c>
      <c r="F17" s="312">
        <v>79.453431889960328</v>
      </c>
      <c r="G17" s="312">
        <v>79.051558867923035</v>
      </c>
      <c r="H17" s="312">
        <v>0.10071772089013108</v>
      </c>
      <c r="I17" s="312">
        <v>0.30115530114715056</v>
      </c>
      <c r="J17" s="519"/>
      <c r="K17" s="519"/>
      <c r="L17" s="519"/>
      <c r="M17" s="519">
        <v>2.8802367412328739E-2</v>
      </c>
      <c r="N17" s="312">
        <v>0.28133476668695684</v>
      </c>
      <c r="O17" s="519"/>
      <c r="P17" s="364">
        <v>68818.184158000004</v>
      </c>
      <c r="Q17" s="364">
        <v>68818.184160999997</v>
      </c>
    </row>
    <row r="18" spans="1:17">
      <c r="B18" s="478">
        <v>4.0999999999999996</v>
      </c>
      <c r="C18" s="520" t="s">
        <v>447</v>
      </c>
      <c r="D18" s="364">
        <v>10134.241887</v>
      </c>
      <c r="E18" s="519">
        <v>4.027229708455448E-2</v>
      </c>
      <c r="F18" s="312">
        <v>95.55033370992993</v>
      </c>
      <c r="G18" s="312">
        <v>94.622020827239808</v>
      </c>
      <c r="H18" s="312">
        <v>2.3685600035648725E-2</v>
      </c>
      <c r="I18" s="312">
        <v>0.904627282654478</v>
      </c>
      <c r="J18" s="519"/>
      <c r="K18" s="519"/>
      <c r="L18" s="519"/>
      <c r="M18" s="519"/>
      <c r="N18" s="312">
        <v>0.39968677925439378</v>
      </c>
      <c r="O18" s="519"/>
      <c r="P18" s="364">
        <v>1362.6236650000001</v>
      </c>
      <c r="Q18" s="364">
        <v>1362.623666</v>
      </c>
    </row>
    <row r="19" spans="1:17">
      <c r="B19" s="478">
        <v>4.2</v>
      </c>
      <c r="C19" s="520" t="s">
        <v>448</v>
      </c>
      <c r="D19" s="364">
        <v>656143.46840799996</v>
      </c>
      <c r="E19" s="519">
        <v>3.2305706024066175E-3</v>
      </c>
      <c r="F19" s="312">
        <v>87.723917607313041</v>
      </c>
      <c r="G19" s="312">
        <v>87.723254662818519</v>
      </c>
      <c r="H19" s="519"/>
      <c r="I19" s="312">
        <v>6.6294449452557625E-4</v>
      </c>
      <c r="J19" s="519"/>
      <c r="K19" s="519"/>
      <c r="L19" s="519"/>
      <c r="M19" s="519"/>
      <c r="N19" s="312">
        <v>0.27730622792218218</v>
      </c>
      <c r="O19" s="519"/>
      <c r="P19" s="364">
        <v>43464.511365999999</v>
      </c>
      <c r="Q19" s="364">
        <v>43464.511366999999</v>
      </c>
    </row>
    <row r="20" spans="1:17">
      <c r="B20" s="478">
        <v>4.3</v>
      </c>
      <c r="C20" s="520" t="s">
        <v>449</v>
      </c>
      <c r="D20" s="518"/>
      <c r="E20" s="519"/>
      <c r="F20" s="519"/>
      <c r="G20" s="519"/>
      <c r="H20" s="519"/>
      <c r="I20" s="519"/>
      <c r="J20" s="519"/>
      <c r="K20" s="519"/>
      <c r="L20" s="519"/>
      <c r="M20" s="519"/>
      <c r="N20" s="519"/>
      <c r="O20" s="519"/>
      <c r="P20" s="364" t="s">
        <v>443</v>
      </c>
      <c r="Q20" s="518"/>
    </row>
    <row r="21" spans="1:17">
      <c r="B21" s="478">
        <v>4.4000000000000004</v>
      </c>
      <c r="C21" s="520" t="s">
        <v>450</v>
      </c>
      <c r="D21" s="364">
        <v>11894.577853999999</v>
      </c>
      <c r="E21" s="312">
        <v>0.52593667272489653</v>
      </c>
      <c r="F21" s="312">
        <v>24.446059664254143</v>
      </c>
      <c r="G21" s="312">
        <v>0.28416916863201863</v>
      </c>
      <c r="H21" s="312">
        <v>6.2501889190627509</v>
      </c>
      <c r="I21" s="312">
        <v>17.911701576559373</v>
      </c>
      <c r="J21" s="519"/>
      <c r="K21" s="519"/>
      <c r="L21" s="519"/>
      <c r="M21" s="519"/>
      <c r="N21" s="312">
        <v>1.7931449910874659</v>
      </c>
      <c r="O21" s="519"/>
      <c r="P21" s="364">
        <v>6248.8033379999997</v>
      </c>
      <c r="Q21" s="364">
        <v>6248.8033390000001</v>
      </c>
    </row>
    <row r="22" spans="1:17">
      <c r="B22" s="478">
        <v>4.5</v>
      </c>
      <c r="C22" s="520" t="s">
        <v>451</v>
      </c>
      <c r="D22" s="364">
        <v>62346.794697999998</v>
      </c>
      <c r="E22" s="519">
        <v>2.402827454493112E-2</v>
      </c>
      <c r="F22" s="312">
        <v>0.29193476566300319</v>
      </c>
      <c r="G22" s="312">
        <v>0.28621803071734231</v>
      </c>
      <c r="H22" s="519"/>
      <c r="I22" s="519">
        <v>5.7167349456608632E-3</v>
      </c>
      <c r="J22" s="519"/>
      <c r="K22" s="519"/>
      <c r="L22" s="519"/>
      <c r="M22" s="519"/>
      <c r="N22" s="312">
        <v>1.6069278378350035E-2</v>
      </c>
      <c r="O22" s="519"/>
      <c r="P22" s="364">
        <v>17742.245789000001</v>
      </c>
      <c r="Q22" s="364">
        <v>17742.245789000001</v>
      </c>
    </row>
    <row r="23" spans="1:17" s="4" customFormat="1">
      <c r="B23" s="521">
        <v>5</v>
      </c>
      <c r="C23" s="522" t="s">
        <v>240</v>
      </c>
      <c r="D23" s="346">
        <v>1913785.0491800001</v>
      </c>
      <c r="E23" s="314">
        <v>5.3724568516226078E-3</v>
      </c>
      <c r="F23" s="314">
        <v>50.149652993068742</v>
      </c>
      <c r="G23" s="314">
        <v>49.99415243576869</v>
      </c>
      <c r="H23" s="314">
        <v>3.8971667341615383E-2</v>
      </c>
      <c r="I23" s="314">
        <v>0.11652888995843796</v>
      </c>
      <c r="J23" s="519"/>
      <c r="K23" s="519"/>
      <c r="L23" s="519"/>
      <c r="M23" s="523">
        <v>0</v>
      </c>
      <c r="N23" s="314">
        <v>1.7180151183691044</v>
      </c>
      <c r="O23" s="519"/>
      <c r="P23" s="365">
        <v>336670.38936299999</v>
      </c>
      <c r="Q23" s="365">
        <v>335566.84608500003</v>
      </c>
    </row>
    <row r="24" spans="1:17">
      <c r="D24" s="48"/>
    </row>
    <row r="26" spans="1:17" s="4" customFormat="1" ht="53.25" customHeight="1">
      <c r="B26" s="513" t="s">
        <v>403</v>
      </c>
      <c r="C26" s="514"/>
      <c r="D26" s="767" t="s">
        <v>425</v>
      </c>
      <c r="E26" s="759" t="s">
        <v>426</v>
      </c>
      <c r="F26" s="760"/>
      <c r="G26" s="760"/>
      <c r="H26" s="760"/>
      <c r="I26" s="760"/>
      <c r="J26" s="760"/>
      <c r="K26" s="760"/>
      <c r="L26" s="760"/>
      <c r="M26" s="760"/>
      <c r="N26" s="760"/>
      <c r="O26" s="761"/>
      <c r="P26" s="759" t="s">
        <v>427</v>
      </c>
      <c r="Q26" s="761"/>
    </row>
    <row r="27" spans="1:17" s="4" customFormat="1" ht="49.5" customHeight="1">
      <c r="B27" s="769" t="s">
        <v>192</v>
      </c>
      <c r="C27" s="770"/>
      <c r="D27" s="768"/>
      <c r="E27" s="759" t="s">
        <v>428</v>
      </c>
      <c r="F27" s="760"/>
      <c r="G27" s="760"/>
      <c r="H27" s="760"/>
      <c r="I27" s="760"/>
      <c r="J27" s="760"/>
      <c r="K27" s="760"/>
      <c r="L27" s="760"/>
      <c r="M27" s="761"/>
      <c r="N27" s="759" t="s">
        <v>429</v>
      </c>
      <c r="O27" s="761"/>
      <c r="P27" s="767" t="s">
        <v>430</v>
      </c>
      <c r="Q27" s="767" t="s">
        <v>431</v>
      </c>
    </row>
    <row r="28" spans="1:17" s="36" customFormat="1" ht="12.75" customHeight="1">
      <c r="A28" s="4"/>
      <c r="B28" s="771"/>
      <c r="C28" s="770"/>
      <c r="D28" s="768"/>
      <c r="E28" s="767" t="s">
        <v>452</v>
      </c>
      <c r="F28" s="773" t="s">
        <v>453</v>
      </c>
      <c r="G28" s="515"/>
      <c r="H28" s="515"/>
      <c r="I28" s="515"/>
      <c r="J28" s="773" t="s">
        <v>454</v>
      </c>
      <c r="K28" s="515"/>
      <c r="L28" s="515"/>
      <c r="M28" s="515"/>
      <c r="N28" s="767" t="s">
        <v>455</v>
      </c>
      <c r="O28" s="767" t="s">
        <v>456</v>
      </c>
      <c r="P28" s="768"/>
      <c r="Q28" s="768"/>
    </row>
    <row r="29" spans="1:17" s="36" customFormat="1" ht="78">
      <c r="A29" s="4"/>
      <c r="B29" s="771"/>
      <c r="C29" s="770"/>
      <c r="D29" s="155"/>
      <c r="E29" s="772"/>
      <c r="F29" s="772"/>
      <c r="G29" s="516" t="s">
        <v>457</v>
      </c>
      <c r="H29" s="516" t="s">
        <v>458</v>
      </c>
      <c r="I29" s="516" t="s">
        <v>459</v>
      </c>
      <c r="J29" s="772"/>
      <c r="K29" s="516" t="s">
        <v>460</v>
      </c>
      <c r="L29" s="516" t="s">
        <v>461</v>
      </c>
      <c r="M29" s="516" t="s">
        <v>462</v>
      </c>
      <c r="N29" s="772"/>
      <c r="O29" s="772"/>
      <c r="P29" s="772"/>
      <c r="Q29" s="772"/>
    </row>
    <row r="30" spans="1:17" s="38" customFormat="1">
      <c r="A30" s="1"/>
      <c r="B30" s="315"/>
      <c r="C30" s="316"/>
      <c r="D30" s="479" t="s">
        <v>113</v>
      </c>
      <c r="E30" s="479" t="s">
        <v>114</v>
      </c>
      <c r="F30" s="479" t="s">
        <v>115</v>
      </c>
      <c r="G30" s="479" t="s">
        <v>116</v>
      </c>
      <c r="H30" s="479" t="s">
        <v>117</v>
      </c>
      <c r="I30" s="479" t="s">
        <v>183</v>
      </c>
      <c r="J30" s="479" t="s">
        <v>184</v>
      </c>
      <c r="K30" s="479" t="s">
        <v>185</v>
      </c>
      <c r="L30" s="479" t="s">
        <v>186</v>
      </c>
      <c r="M30" s="479" t="s">
        <v>354</v>
      </c>
      <c r="N30" s="479" t="s">
        <v>187</v>
      </c>
      <c r="O30" s="479" t="s">
        <v>188</v>
      </c>
      <c r="P30" s="479" t="s">
        <v>189</v>
      </c>
      <c r="Q30" s="479" t="s">
        <v>190</v>
      </c>
    </row>
    <row r="31" spans="1:17" ht="16.5" customHeight="1">
      <c r="B31" s="477">
        <v>1</v>
      </c>
      <c r="C31" s="517" t="s">
        <v>404</v>
      </c>
      <c r="D31" s="518">
        <v>1066259.5705210001</v>
      </c>
      <c r="E31" s="524">
        <v>0.17522634287700423</v>
      </c>
      <c r="F31" s="524">
        <v>0.44649266647836727</v>
      </c>
      <c r="G31" s="524">
        <v>0.10734530696317511</v>
      </c>
      <c r="H31" s="524">
        <v>4.245777599715189E-3</v>
      </c>
      <c r="I31" s="524">
        <v>0.33490158191547698</v>
      </c>
      <c r="J31" s="524"/>
      <c r="K31" s="524"/>
      <c r="L31" s="524"/>
      <c r="M31" s="524"/>
      <c r="N31" s="524">
        <v>0.34507826890614846</v>
      </c>
      <c r="O31" s="524"/>
      <c r="P31" s="518">
        <v>17013.350052999998</v>
      </c>
      <c r="Q31" s="518">
        <v>18521.795609000001</v>
      </c>
    </row>
    <row r="32" spans="1:17" ht="16.5" customHeight="1">
      <c r="B32" s="477">
        <v>2</v>
      </c>
      <c r="C32" s="517" t="s">
        <v>341</v>
      </c>
      <c r="D32" s="364">
        <v>59715.422606</v>
      </c>
      <c r="E32" s="308">
        <v>4.1458419868090317</v>
      </c>
      <c r="F32" s="308">
        <v>3.4985875655346779</v>
      </c>
      <c r="G32" s="308">
        <v>3.1031499588078124</v>
      </c>
      <c r="H32" s="524"/>
      <c r="I32" s="308">
        <v>0.39543760672686545</v>
      </c>
      <c r="J32" s="524"/>
      <c r="K32" s="308"/>
      <c r="L32" s="308"/>
      <c r="M32" s="308"/>
      <c r="N32" s="308">
        <v>9.6231960291320249</v>
      </c>
      <c r="O32" s="524"/>
      <c r="P32" s="364">
        <v>14080.093730000001</v>
      </c>
      <c r="Q32" s="364">
        <v>13754.139773999999</v>
      </c>
    </row>
    <row r="33" spans="1:17" ht="16.5" customHeight="1">
      <c r="B33" s="477">
        <v>3</v>
      </c>
      <c r="C33" s="517" t="s">
        <v>342</v>
      </c>
      <c r="D33" s="364">
        <v>323053.67356199998</v>
      </c>
      <c r="E33" s="308">
        <v>7.6151643275706622</v>
      </c>
      <c r="F33" s="308">
        <v>25.583886776368136</v>
      </c>
      <c r="G33" s="308">
        <v>14.08978636804275</v>
      </c>
      <c r="H33" s="308">
        <v>3.8956162043409539</v>
      </c>
      <c r="I33" s="308">
        <v>7.598484203984432</v>
      </c>
      <c r="J33" s="524"/>
      <c r="K33" s="308"/>
      <c r="L33" s="308"/>
      <c r="M33" s="308"/>
      <c r="N33" s="308">
        <v>3.2789238884686656</v>
      </c>
      <c r="O33" s="524"/>
      <c r="P33" s="364">
        <v>145390.16371399999</v>
      </c>
      <c r="Q33" s="364">
        <v>145413.612326</v>
      </c>
    </row>
    <row r="34" spans="1:17" ht="16.5" customHeight="1">
      <c r="B34" s="478">
        <v>3.1</v>
      </c>
      <c r="C34" s="520" t="s">
        <v>444</v>
      </c>
      <c r="D34" s="364">
        <v>62947.925047999997</v>
      </c>
      <c r="E34" s="308">
        <v>10.694555539148611</v>
      </c>
      <c r="F34" s="308">
        <v>42.3907858799991</v>
      </c>
      <c r="G34" s="308">
        <v>22.63057456323989</v>
      </c>
      <c r="H34" s="308">
        <v>8.738577754239687</v>
      </c>
      <c r="I34" s="308">
        <v>11.02163356251952</v>
      </c>
      <c r="J34" s="524"/>
      <c r="K34" s="308"/>
      <c r="L34" s="308"/>
      <c r="M34" s="308"/>
      <c r="N34" s="308">
        <v>2.0838051992973137</v>
      </c>
      <c r="O34" s="524"/>
      <c r="P34" s="364">
        <v>27274.831919</v>
      </c>
      <c r="Q34" s="364">
        <v>27163.434839000001</v>
      </c>
    </row>
    <row r="35" spans="1:17" ht="16.5" customHeight="1">
      <c r="B35" s="478">
        <v>3.2</v>
      </c>
      <c r="C35" s="520" t="s">
        <v>445</v>
      </c>
      <c r="D35" s="364">
        <v>17034.908004000001</v>
      </c>
      <c r="E35" s="308">
        <v>3.3938115712996368</v>
      </c>
      <c r="F35" s="308">
        <v>1.2355739106461687</v>
      </c>
      <c r="G35" s="308">
        <v>0.90113516881896039</v>
      </c>
      <c r="H35" s="308">
        <v>6.6920514025219147E-2</v>
      </c>
      <c r="I35" s="308">
        <v>0.26751822780198914</v>
      </c>
      <c r="J35" s="524"/>
      <c r="K35" s="308"/>
      <c r="L35" s="308"/>
      <c r="M35" s="308"/>
      <c r="N35" s="308">
        <v>0.96136174590168333</v>
      </c>
      <c r="O35" s="524"/>
      <c r="P35" s="364">
        <v>10757.870741000001</v>
      </c>
      <c r="Q35" s="364">
        <v>10743.247179</v>
      </c>
    </row>
    <row r="36" spans="1:17" ht="16.5" customHeight="1">
      <c r="B36" s="478">
        <v>3.3</v>
      </c>
      <c r="C36" s="520" t="s">
        <v>446</v>
      </c>
      <c r="D36" s="364">
        <v>243070.84051000001</v>
      </c>
      <c r="E36" s="308">
        <v>7.1135371843537305</v>
      </c>
      <c r="F36" s="308">
        <v>22.937793341240461</v>
      </c>
      <c r="G36" s="308">
        <v>12.802271030415831</v>
      </c>
      <c r="H36" s="308">
        <v>2.9097599770339477</v>
      </c>
      <c r="I36" s="308">
        <v>7.2257623337906809</v>
      </c>
      <c r="J36" s="524"/>
      <c r="K36" s="308"/>
      <c r="L36" s="308"/>
      <c r="M36" s="308"/>
      <c r="N36" s="308">
        <v>3.7508426892632216</v>
      </c>
      <c r="O36" s="524"/>
      <c r="P36" s="364">
        <v>107357.461054</v>
      </c>
      <c r="Q36" s="364">
        <v>107506.930308</v>
      </c>
    </row>
    <row r="37" spans="1:17" s="4" customFormat="1" ht="16.5" customHeight="1">
      <c r="B37" s="521">
        <v>4</v>
      </c>
      <c r="C37" s="522" t="s">
        <v>240</v>
      </c>
      <c r="D37" s="365">
        <v>1449028.6666880001</v>
      </c>
      <c r="E37" s="317">
        <v>1.9975548784109991</v>
      </c>
      <c r="F37" s="317">
        <v>6.1765274398308891</v>
      </c>
      <c r="G37" s="317">
        <v>3.3481194882009975</v>
      </c>
      <c r="H37" s="317">
        <v>0.87163232559563242</v>
      </c>
      <c r="I37" s="317">
        <v>1.9567756260342599</v>
      </c>
      <c r="J37" s="524"/>
      <c r="K37" s="317"/>
      <c r="L37" s="317"/>
      <c r="M37" s="317"/>
      <c r="N37" s="317">
        <v>1.3815217587624404</v>
      </c>
      <c r="O37" s="524"/>
      <c r="P37" s="365">
        <v>176483.60749699999</v>
      </c>
      <c r="Q37" s="365">
        <v>177689.547708</v>
      </c>
    </row>
    <row r="39" spans="1:17" s="9" customFormat="1">
      <c r="C39" s="204"/>
    </row>
    <row r="40" spans="1:17" s="4" customFormat="1" ht="53.25" customHeight="1">
      <c r="B40" s="513" t="s">
        <v>362</v>
      </c>
      <c r="C40" s="514"/>
      <c r="D40" s="767" t="s">
        <v>425</v>
      </c>
      <c r="E40" s="759" t="s">
        <v>426</v>
      </c>
      <c r="F40" s="760"/>
      <c r="G40" s="760"/>
      <c r="H40" s="760"/>
      <c r="I40" s="760"/>
      <c r="J40" s="760"/>
      <c r="K40" s="760"/>
      <c r="L40" s="760"/>
      <c r="M40" s="760"/>
      <c r="N40" s="760"/>
      <c r="O40" s="761"/>
      <c r="P40" s="759" t="s">
        <v>427</v>
      </c>
      <c r="Q40" s="761"/>
    </row>
    <row r="41" spans="1:17" s="4" customFormat="1" ht="49.5" customHeight="1">
      <c r="B41" s="205"/>
      <c r="C41" s="206"/>
      <c r="D41" s="768"/>
      <c r="E41" s="759" t="s">
        <v>428</v>
      </c>
      <c r="F41" s="760"/>
      <c r="G41" s="760"/>
      <c r="H41" s="760"/>
      <c r="I41" s="760"/>
      <c r="J41" s="760"/>
      <c r="K41" s="760"/>
      <c r="L41" s="760"/>
      <c r="M41" s="761"/>
      <c r="N41" s="759" t="s">
        <v>429</v>
      </c>
      <c r="O41" s="761"/>
      <c r="P41" s="767" t="s">
        <v>430</v>
      </c>
      <c r="Q41" s="767" t="s">
        <v>431</v>
      </c>
    </row>
    <row r="42" spans="1:17" s="36" customFormat="1" ht="12.75" customHeight="1">
      <c r="A42" s="4"/>
      <c r="B42" s="207"/>
      <c r="C42" s="206"/>
      <c r="D42" s="768"/>
      <c r="E42" s="767" t="s">
        <v>432</v>
      </c>
      <c r="F42" s="773" t="s">
        <v>433</v>
      </c>
      <c r="G42" s="515"/>
      <c r="H42" s="515"/>
      <c r="I42" s="515"/>
      <c r="J42" s="773" t="s">
        <v>434</v>
      </c>
      <c r="K42" s="515"/>
      <c r="L42" s="515"/>
      <c r="M42" s="515"/>
      <c r="N42" s="767" t="s">
        <v>435</v>
      </c>
      <c r="O42" s="767" t="s">
        <v>436</v>
      </c>
      <c r="P42" s="768"/>
      <c r="Q42" s="768"/>
    </row>
    <row r="43" spans="1:17" s="36" customFormat="1" ht="78">
      <c r="A43" s="4"/>
      <c r="B43" s="205" t="s">
        <v>241</v>
      </c>
      <c r="C43" s="206"/>
      <c r="D43" s="155"/>
      <c r="E43" s="772"/>
      <c r="F43" s="772"/>
      <c r="G43" s="516" t="s">
        <v>437</v>
      </c>
      <c r="H43" s="516" t="s">
        <v>438</v>
      </c>
      <c r="I43" s="516" t="s">
        <v>439</v>
      </c>
      <c r="J43" s="772"/>
      <c r="K43" s="516" t="s">
        <v>440</v>
      </c>
      <c r="L43" s="516" t="s">
        <v>441</v>
      </c>
      <c r="M43" s="516" t="s">
        <v>442</v>
      </c>
      <c r="N43" s="772"/>
      <c r="O43" s="772"/>
      <c r="P43" s="772"/>
      <c r="Q43" s="772"/>
    </row>
    <row r="44" spans="1:17" s="38" customFormat="1" ht="12.75" customHeight="1">
      <c r="A44" s="1"/>
      <c r="B44" s="517"/>
      <c r="C44" s="517"/>
      <c r="D44" s="479" t="s">
        <v>113</v>
      </c>
      <c r="E44" s="479" t="s">
        <v>114</v>
      </c>
      <c r="F44" s="479" t="s">
        <v>115</v>
      </c>
      <c r="G44" s="479" t="s">
        <v>116</v>
      </c>
      <c r="H44" s="479" t="s">
        <v>117</v>
      </c>
      <c r="I44" s="479" t="s">
        <v>183</v>
      </c>
      <c r="J44" s="479" t="s">
        <v>184</v>
      </c>
      <c r="K44" s="479" t="s">
        <v>185</v>
      </c>
      <c r="L44" s="479" t="s">
        <v>186</v>
      </c>
      <c r="M44" s="479" t="s">
        <v>354</v>
      </c>
      <c r="N44" s="479" t="s">
        <v>187</v>
      </c>
      <c r="O44" s="479" t="s">
        <v>188</v>
      </c>
      <c r="P44" s="479" t="s">
        <v>189</v>
      </c>
      <c r="Q44" s="479" t="s">
        <v>190</v>
      </c>
    </row>
    <row r="45" spans="1:17">
      <c r="B45" s="477">
        <v>1</v>
      </c>
      <c r="C45" s="517" t="s">
        <v>404</v>
      </c>
      <c r="D45" s="518"/>
      <c r="E45" s="519"/>
      <c r="F45" s="519"/>
      <c r="G45" s="519"/>
      <c r="H45" s="519"/>
      <c r="I45" s="519"/>
      <c r="J45" s="519"/>
      <c r="K45" s="519"/>
      <c r="L45" s="519"/>
      <c r="M45" s="519"/>
      <c r="N45" s="519"/>
      <c r="O45" s="519"/>
      <c r="P45" s="518" t="s">
        <v>443</v>
      </c>
      <c r="Q45" s="525"/>
    </row>
    <row r="46" spans="1:17">
      <c r="B46" s="477">
        <v>2</v>
      </c>
      <c r="C46" s="517" t="s">
        <v>341</v>
      </c>
      <c r="D46" s="364">
        <v>112789</v>
      </c>
      <c r="E46" s="312"/>
      <c r="F46" s="312">
        <v>1.9</v>
      </c>
      <c r="G46" s="312">
        <v>1.9</v>
      </c>
      <c r="H46" s="519"/>
      <c r="I46" s="519"/>
      <c r="J46" s="519"/>
      <c r="K46" s="519"/>
      <c r="L46" s="519"/>
      <c r="M46" s="519"/>
      <c r="N46" s="312">
        <v>3.3</v>
      </c>
      <c r="O46" s="519"/>
      <c r="P46" s="364">
        <v>29719.335219000001</v>
      </c>
      <c r="Q46" s="364">
        <v>30051.464274999998</v>
      </c>
    </row>
    <row r="47" spans="1:17">
      <c r="B47" s="477">
        <v>3</v>
      </c>
      <c r="C47" s="517" t="s">
        <v>342</v>
      </c>
      <c r="D47" s="364">
        <v>997808</v>
      </c>
      <c r="E47" s="312"/>
      <c r="F47" s="312">
        <v>35.5</v>
      </c>
      <c r="G47" s="312">
        <v>35.5</v>
      </c>
      <c r="H47" s="519"/>
      <c r="I47" s="519"/>
      <c r="J47" s="519"/>
      <c r="K47" s="519"/>
      <c r="L47" s="519"/>
      <c r="M47" s="519"/>
      <c r="N47" s="312">
        <v>2.8</v>
      </c>
      <c r="O47" s="519"/>
      <c r="P47" s="364">
        <v>225820.507442</v>
      </c>
      <c r="Q47" s="364">
        <v>225488.37838899999</v>
      </c>
    </row>
    <row r="48" spans="1:17">
      <c r="B48" s="478">
        <v>3.1</v>
      </c>
      <c r="C48" s="520" t="s">
        <v>444</v>
      </c>
      <c r="D48" s="364">
        <v>238957</v>
      </c>
      <c r="E48" s="312"/>
      <c r="F48" s="312">
        <v>73.599999999999994</v>
      </c>
      <c r="G48" s="312">
        <v>73.599999999999994</v>
      </c>
      <c r="H48" s="519"/>
      <c r="I48" s="519"/>
      <c r="J48" s="519"/>
      <c r="K48" s="519"/>
      <c r="L48" s="519"/>
      <c r="M48" s="519"/>
      <c r="N48" s="312">
        <v>3.1</v>
      </c>
      <c r="O48" s="519"/>
      <c r="P48" s="364">
        <v>28412.724385000001</v>
      </c>
      <c r="Q48" s="364">
        <v>29041.746687999999</v>
      </c>
    </row>
    <row r="49" spans="1:17">
      <c r="B49" s="478">
        <v>3.2</v>
      </c>
      <c r="C49" s="520" t="s">
        <v>445</v>
      </c>
      <c r="D49" s="364">
        <v>28023</v>
      </c>
      <c r="E49" s="312"/>
      <c r="F49" s="312">
        <v>4.9000000000000004</v>
      </c>
      <c r="G49" s="312">
        <v>4.9000000000000004</v>
      </c>
      <c r="H49" s="519"/>
      <c r="I49" s="519"/>
      <c r="J49" s="519"/>
      <c r="K49" s="519"/>
      <c r="L49" s="519"/>
      <c r="M49" s="519"/>
      <c r="N49" s="519"/>
      <c r="O49" s="519"/>
      <c r="P49" s="364">
        <v>10253.569293</v>
      </c>
      <c r="Q49" s="364">
        <v>10253.569294000001</v>
      </c>
    </row>
    <row r="50" spans="1:17">
      <c r="B50" s="478">
        <v>3.3</v>
      </c>
      <c r="C50" s="520" t="s">
        <v>446</v>
      </c>
      <c r="D50" s="364">
        <v>730828</v>
      </c>
      <c r="E50" s="312"/>
      <c r="F50" s="312">
        <v>24.2</v>
      </c>
      <c r="G50" s="312">
        <v>24.2</v>
      </c>
      <c r="H50" s="519"/>
      <c r="I50" s="519"/>
      <c r="J50" s="519"/>
      <c r="K50" s="519"/>
      <c r="L50" s="519"/>
      <c r="M50" s="519"/>
      <c r="N50" s="312">
        <v>2.8</v>
      </c>
      <c r="O50" s="519"/>
      <c r="P50" s="364">
        <v>187154.21376399999</v>
      </c>
      <c r="Q50" s="364">
        <v>186193.06240699999</v>
      </c>
    </row>
    <row r="51" spans="1:17">
      <c r="B51" s="477">
        <v>4</v>
      </c>
      <c r="C51" s="517" t="s">
        <v>343</v>
      </c>
      <c r="D51" s="364">
        <v>723693</v>
      </c>
      <c r="E51" s="312"/>
      <c r="F51" s="312">
        <v>79.900000000000006</v>
      </c>
      <c r="G51" s="312">
        <v>79.5</v>
      </c>
      <c r="H51" s="312">
        <v>0.1</v>
      </c>
      <c r="I51" s="312">
        <v>0.3</v>
      </c>
      <c r="J51" s="519"/>
      <c r="K51" s="519"/>
      <c r="L51" s="519"/>
      <c r="M51" s="519"/>
      <c r="N51" s="312">
        <v>0.3</v>
      </c>
      <c r="O51" s="519"/>
      <c r="P51" s="364">
        <v>66874.372304999997</v>
      </c>
      <c r="Q51" s="364">
        <v>66874.372306999998</v>
      </c>
    </row>
    <row r="52" spans="1:17">
      <c r="B52" s="478">
        <v>4.0999999999999996</v>
      </c>
      <c r="C52" s="520" t="s">
        <v>447</v>
      </c>
      <c r="D52" s="364">
        <v>10017</v>
      </c>
      <c r="E52" s="519"/>
      <c r="F52" s="312">
        <v>96</v>
      </c>
      <c r="G52" s="312">
        <v>95.1</v>
      </c>
      <c r="H52" s="312">
        <v>0</v>
      </c>
      <c r="I52" s="312">
        <v>0.9</v>
      </c>
      <c r="J52" s="519"/>
      <c r="K52" s="519"/>
      <c r="L52" s="519"/>
      <c r="M52" s="519"/>
      <c r="N52" s="312">
        <v>0.4</v>
      </c>
      <c r="O52" s="519"/>
      <c r="P52" s="364">
        <v>1374.540945</v>
      </c>
      <c r="Q52" s="364">
        <v>1374.5409460000001</v>
      </c>
    </row>
    <row r="53" spans="1:17">
      <c r="B53" s="478">
        <v>4.2</v>
      </c>
      <c r="C53" s="520" t="s">
        <v>448</v>
      </c>
      <c r="D53" s="364">
        <v>640973</v>
      </c>
      <c r="E53" s="519"/>
      <c r="F53" s="312">
        <v>88.2</v>
      </c>
      <c r="G53" s="312">
        <v>88.2</v>
      </c>
      <c r="H53" s="519"/>
      <c r="I53" s="312"/>
      <c r="J53" s="519"/>
      <c r="K53" s="519"/>
      <c r="L53" s="519"/>
      <c r="M53" s="519"/>
      <c r="N53" s="312">
        <v>0.3</v>
      </c>
      <c r="O53" s="519"/>
      <c r="P53" s="364">
        <v>42343.137745</v>
      </c>
      <c r="Q53" s="364">
        <v>42343.137746</v>
      </c>
    </row>
    <row r="54" spans="1:17">
      <c r="B54" s="478">
        <v>4.3</v>
      </c>
      <c r="C54" s="520" t="s">
        <v>449</v>
      </c>
      <c r="D54" s="518"/>
      <c r="E54" s="519"/>
      <c r="F54" s="519"/>
      <c r="G54" s="519"/>
      <c r="H54" s="519"/>
      <c r="I54" s="519"/>
      <c r="J54" s="519"/>
      <c r="K54" s="519"/>
      <c r="L54" s="519"/>
      <c r="M54" s="519"/>
      <c r="N54" s="519"/>
      <c r="O54" s="519"/>
      <c r="P54" s="518" t="s">
        <v>443</v>
      </c>
      <c r="Q54" s="518"/>
    </row>
    <row r="55" spans="1:17">
      <c r="B55" s="478">
        <v>4.4000000000000004</v>
      </c>
      <c r="C55" s="520" t="s">
        <v>450</v>
      </c>
      <c r="D55" s="364">
        <v>11176</v>
      </c>
      <c r="E55" s="312">
        <v>0.6</v>
      </c>
      <c r="F55" s="312">
        <v>27.8</v>
      </c>
      <c r="G55" s="312">
        <v>0.3</v>
      </c>
      <c r="H55" s="312">
        <v>6.3</v>
      </c>
      <c r="I55" s="312">
        <v>21.2</v>
      </c>
      <c r="J55" s="519"/>
      <c r="K55" s="519"/>
      <c r="L55" s="519"/>
      <c r="M55" s="519"/>
      <c r="N55" s="312">
        <v>1.7</v>
      </c>
      <c r="O55" s="519"/>
      <c r="P55" s="364">
        <v>5621.0393869999998</v>
      </c>
      <c r="Q55" s="364">
        <v>5621.0393869999998</v>
      </c>
    </row>
    <row r="56" spans="1:17">
      <c r="B56" s="478">
        <v>4.5</v>
      </c>
      <c r="C56" s="520" t="s">
        <v>451</v>
      </c>
      <c r="D56" s="364">
        <v>61526</v>
      </c>
      <c r="E56" s="519"/>
      <c r="F56" s="312">
        <v>0.3</v>
      </c>
      <c r="G56" s="312">
        <v>0.3</v>
      </c>
      <c r="H56" s="519"/>
      <c r="I56" s="519"/>
      <c r="J56" s="519"/>
      <c r="K56" s="519"/>
      <c r="L56" s="519"/>
      <c r="M56" s="519"/>
      <c r="N56" s="312"/>
      <c r="O56" s="519"/>
      <c r="P56" s="364">
        <v>17535.654227999999</v>
      </c>
      <c r="Q56" s="364">
        <v>17535.654227999999</v>
      </c>
    </row>
    <row r="57" spans="1:17" s="4" customFormat="1">
      <c r="B57" s="521">
        <v>5</v>
      </c>
      <c r="C57" s="522" t="s">
        <v>240</v>
      </c>
      <c r="D57" s="346">
        <v>1834290</v>
      </c>
      <c r="E57" s="314"/>
      <c r="F57" s="314">
        <v>50.9</v>
      </c>
      <c r="G57" s="314">
        <v>50.8</v>
      </c>
      <c r="H57" s="314"/>
      <c r="I57" s="314">
        <v>0.1</v>
      </c>
      <c r="J57" s="519"/>
      <c r="K57" s="519"/>
      <c r="L57" s="519"/>
      <c r="M57" s="519"/>
      <c r="N57" s="314">
        <v>1.8</v>
      </c>
      <c r="O57" s="519"/>
      <c r="P57" s="346">
        <v>322414.214966</v>
      </c>
      <c r="Q57" s="346">
        <v>322414.21496999997</v>
      </c>
    </row>
    <row r="58" spans="1:17">
      <c r="D58" s="48"/>
    </row>
    <row r="60" spans="1:17" s="4" customFormat="1" ht="53.25" customHeight="1">
      <c r="B60" s="513" t="s">
        <v>403</v>
      </c>
      <c r="C60" s="514"/>
      <c r="D60" s="767" t="s">
        <v>425</v>
      </c>
      <c r="E60" s="759" t="s">
        <v>426</v>
      </c>
      <c r="F60" s="760"/>
      <c r="G60" s="760"/>
      <c r="H60" s="760"/>
      <c r="I60" s="760"/>
      <c r="J60" s="760"/>
      <c r="K60" s="760"/>
      <c r="L60" s="760"/>
      <c r="M60" s="760"/>
      <c r="N60" s="760"/>
      <c r="O60" s="761"/>
      <c r="P60" s="759" t="s">
        <v>427</v>
      </c>
      <c r="Q60" s="761"/>
    </row>
    <row r="61" spans="1:17" s="4" customFormat="1" ht="49.5" customHeight="1">
      <c r="B61" s="769" t="s">
        <v>241</v>
      </c>
      <c r="C61" s="770"/>
      <c r="D61" s="768"/>
      <c r="E61" s="759" t="s">
        <v>428</v>
      </c>
      <c r="F61" s="760"/>
      <c r="G61" s="760"/>
      <c r="H61" s="760"/>
      <c r="I61" s="760"/>
      <c r="J61" s="760"/>
      <c r="K61" s="760"/>
      <c r="L61" s="760"/>
      <c r="M61" s="761"/>
      <c r="N61" s="759" t="s">
        <v>429</v>
      </c>
      <c r="O61" s="761"/>
      <c r="P61" s="767" t="s">
        <v>430</v>
      </c>
      <c r="Q61" s="767" t="s">
        <v>431</v>
      </c>
    </row>
    <row r="62" spans="1:17" s="36" customFormat="1" ht="12.75" customHeight="1">
      <c r="A62" s="4"/>
      <c r="B62" s="771"/>
      <c r="C62" s="770"/>
      <c r="D62" s="768"/>
      <c r="E62" s="767" t="s">
        <v>452</v>
      </c>
      <c r="F62" s="773" t="s">
        <v>453</v>
      </c>
      <c r="G62" s="515"/>
      <c r="H62" s="515"/>
      <c r="I62" s="515"/>
      <c r="J62" s="773" t="s">
        <v>454</v>
      </c>
      <c r="K62" s="515"/>
      <c r="L62" s="515"/>
      <c r="M62" s="515"/>
      <c r="N62" s="767" t="s">
        <v>455</v>
      </c>
      <c r="O62" s="767" t="s">
        <v>456</v>
      </c>
      <c r="P62" s="768"/>
      <c r="Q62" s="768"/>
    </row>
    <row r="63" spans="1:17" s="36" customFormat="1" ht="78">
      <c r="A63" s="4"/>
      <c r="B63" s="771"/>
      <c r="C63" s="770"/>
      <c r="D63" s="155"/>
      <c r="E63" s="772"/>
      <c r="F63" s="772"/>
      <c r="G63" s="516" t="s">
        <v>457</v>
      </c>
      <c r="H63" s="516" t="s">
        <v>458</v>
      </c>
      <c r="I63" s="516" t="s">
        <v>459</v>
      </c>
      <c r="J63" s="772"/>
      <c r="K63" s="516" t="s">
        <v>460</v>
      </c>
      <c r="L63" s="516" t="s">
        <v>461</v>
      </c>
      <c r="M63" s="516" t="s">
        <v>462</v>
      </c>
      <c r="N63" s="772"/>
      <c r="O63" s="772"/>
      <c r="P63" s="772"/>
      <c r="Q63" s="772"/>
    </row>
    <row r="64" spans="1:17" s="38" customFormat="1">
      <c r="A64" s="1"/>
      <c r="B64" s="315"/>
      <c r="C64" s="316"/>
      <c r="D64" s="479" t="s">
        <v>113</v>
      </c>
      <c r="E64" s="479" t="s">
        <v>114</v>
      </c>
      <c r="F64" s="479" t="s">
        <v>115</v>
      </c>
      <c r="G64" s="479" t="s">
        <v>116</v>
      </c>
      <c r="H64" s="479" t="s">
        <v>117</v>
      </c>
      <c r="I64" s="479" t="s">
        <v>183</v>
      </c>
      <c r="J64" s="479" t="s">
        <v>184</v>
      </c>
      <c r="K64" s="479" t="s">
        <v>185</v>
      </c>
      <c r="L64" s="479" t="s">
        <v>186</v>
      </c>
      <c r="M64" s="479" t="s">
        <v>354</v>
      </c>
      <c r="N64" s="479" t="s">
        <v>187</v>
      </c>
      <c r="O64" s="479" t="s">
        <v>188</v>
      </c>
      <c r="P64" s="479" t="s">
        <v>189</v>
      </c>
      <c r="Q64" s="479" t="s">
        <v>190</v>
      </c>
    </row>
    <row r="65" spans="2:17">
      <c r="B65" s="477">
        <v>1</v>
      </c>
      <c r="C65" s="517" t="s">
        <v>404</v>
      </c>
      <c r="D65" s="518">
        <v>619885</v>
      </c>
      <c r="E65" s="524">
        <v>0.3</v>
      </c>
      <c r="F65" s="524">
        <v>0.7</v>
      </c>
      <c r="G65" s="524">
        <v>0.2</v>
      </c>
      <c r="H65" s="524"/>
      <c r="I65" s="524">
        <v>0.5</v>
      </c>
      <c r="J65" s="524"/>
      <c r="K65" s="524" t="s">
        <v>377</v>
      </c>
      <c r="L65" s="524" t="s">
        <v>377</v>
      </c>
      <c r="M65" s="524" t="s">
        <v>377</v>
      </c>
      <c r="N65" s="524">
        <v>0.6</v>
      </c>
      <c r="O65" s="524"/>
      <c r="P65" s="518">
        <v>15899.604583</v>
      </c>
      <c r="Q65" s="518">
        <v>17408.950798999998</v>
      </c>
    </row>
    <row r="66" spans="2:17">
      <c r="B66" s="477">
        <v>2</v>
      </c>
      <c r="C66" s="517" t="s">
        <v>341</v>
      </c>
      <c r="D66" s="364">
        <v>52984</v>
      </c>
      <c r="E66" s="308">
        <v>3.8</v>
      </c>
      <c r="F66" s="308">
        <v>3.4</v>
      </c>
      <c r="G66" s="308">
        <v>3</v>
      </c>
      <c r="H66" s="524"/>
      <c r="I66" s="308">
        <v>0.5</v>
      </c>
      <c r="J66" s="524"/>
      <c r="K66" s="308" t="s">
        <v>377</v>
      </c>
      <c r="L66" s="308" t="s">
        <v>377</v>
      </c>
      <c r="M66" s="308" t="s">
        <v>377</v>
      </c>
      <c r="N66" s="308">
        <v>11.1</v>
      </c>
      <c r="O66" s="524"/>
      <c r="P66" s="364">
        <v>14469.157149999999</v>
      </c>
      <c r="Q66" s="364">
        <v>13598.091667000001</v>
      </c>
    </row>
    <row r="67" spans="2:17">
      <c r="B67" s="477">
        <v>3</v>
      </c>
      <c r="C67" s="517" t="s">
        <v>342</v>
      </c>
      <c r="D67" s="364">
        <v>299377</v>
      </c>
      <c r="E67" s="308">
        <v>8.5</v>
      </c>
      <c r="F67" s="308">
        <v>26.7</v>
      </c>
      <c r="G67" s="308">
        <v>14.5</v>
      </c>
      <c r="H67" s="308">
        <v>4.0999999999999996</v>
      </c>
      <c r="I67" s="308">
        <v>8.1999999999999993</v>
      </c>
      <c r="J67" s="524"/>
      <c r="K67" s="308" t="s">
        <v>377</v>
      </c>
      <c r="L67" s="308" t="s">
        <v>377</v>
      </c>
      <c r="M67" s="308" t="s">
        <v>377</v>
      </c>
      <c r="N67" s="308">
        <v>3.6</v>
      </c>
      <c r="O67" s="524"/>
      <c r="P67" s="364">
        <v>135447.09234599999</v>
      </c>
      <c r="Q67" s="364">
        <v>134920.454673</v>
      </c>
    </row>
    <row r="68" spans="2:17">
      <c r="B68" s="478">
        <v>3.1</v>
      </c>
      <c r="C68" s="520" t="s">
        <v>444</v>
      </c>
      <c r="D68" s="364">
        <v>56421</v>
      </c>
      <c r="E68" s="308">
        <v>10.3</v>
      </c>
      <c r="F68" s="308">
        <v>50.5</v>
      </c>
      <c r="G68" s="308">
        <v>26.1</v>
      </c>
      <c r="H68" s="308">
        <v>12.6</v>
      </c>
      <c r="I68" s="308">
        <v>11.9</v>
      </c>
      <c r="J68" s="524"/>
      <c r="K68" s="308" t="s">
        <v>377</v>
      </c>
      <c r="L68" s="308" t="s">
        <v>377</v>
      </c>
      <c r="M68" s="308" t="s">
        <v>377</v>
      </c>
      <c r="N68" s="308">
        <v>2.4</v>
      </c>
      <c r="O68" s="524"/>
      <c r="P68" s="364">
        <v>25655.100345999999</v>
      </c>
      <c r="Q68" s="364">
        <v>25417.819336</v>
      </c>
    </row>
    <row r="69" spans="2:17">
      <c r="B69" s="478">
        <v>3.2</v>
      </c>
      <c r="C69" s="520" t="s">
        <v>445</v>
      </c>
      <c r="D69" s="364">
        <v>7913</v>
      </c>
      <c r="E69" s="308">
        <v>5.9</v>
      </c>
      <c r="F69" s="308">
        <v>6.4</v>
      </c>
      <c r="G69" s="308">
        <v>5.8</v>
      </c>
      <c r="H69" s="308">
        <v>0.1</v>
      </c>
      <c r="I69" s="308">
        <v>0.5</v>
      </c>
      <c r="J69" s="524"/>
      <c r="K69" s="308" t="s">
        <v>377</v>
      </c>
      <c r="L69" s="308" t="s">
        <v>377</v>
      </c>
      <c r="M69" s="308" t="s">
        <v>377</v>
      </c>
      <c r="N69" s="308">
        <v>2.7</v>
      </c>
      <c r="O69" s="524"/>
      <c r="P69" s="364">
        <v>4044.6604480000001</v>
      </c>
      <c r="Q69" s="364">
        <v>4030.5159650000001</v>
      </c>
    </row>
    <row r="70" spans="2:17">
      <c r="B70" s="478">
        <v>3.3</v>
      </c>
      <c r="C70" s="520" t="s">
        <v>446</v>
      </c>
      <c r="D70" s="364">
        <v>235043</v>
      </c>
      <c r="E70" s="308">
        <v>8.1</v>
      </c>
      <c r="F70" s="308">
        <v>21.7</v>
      </c>
      <c r="G70" s="308">
        <v>12</v>
      </c>
      <c r="H70" s="308">
        <v>2.2000000000000002</v>
      </c>
      <c r="I70" s="308">
        <v>7.5</v>
      </c>
      <c r="J70" s="524"/>
      <c r="K70" s="308" t="s">
        <v>377</v>
      </c>
      <c r="L70" s="308" t="s">
        <v>377</v>
      </c>
      <c r="M70" s="308" t="s">
        <v>377</v>
      </c>
      <c r="N70" s="308">
        <v>4</v>
      </c>
      <c r="O70" s="524"/>
      <c r="P70" s="364">
        <v>105747.331552</v>
      </c>
      <c r="Q70" s="364">
        <v>105472.119372</v>
      </c>
    </row>
    <row r="71" spans="2:17" s="4" customFormat="1">
      <c r="B71" s="521">
        <v>4</v>
      </c>
      <c r="C71" s="522" t="s">
        <v>240</v>
      </c>
      <c r="D71" s="365">
        <v>972246</v>
      </c>
      <c r="E71" s="317">
        <v>3</v>
      </c>
      <c r="F71" s="317">
        <v>8.9</v>
      </c>
      <c r="G71" s="317">
        <v>4.7</v>
      </c>
      <c r="H71" s="317">
        <v>1.3</v>
      </c>
      <c r="I71" s="317">
        <v>2.9</v>
      </c>
      <c r="J71" s="524"/>
      <c r="K71" s="317" t="s">
        <v>377</v>
      </c>
      <c r="L71" s="317" t="s">
        <v>377</v>
      </c>
      <c r="M71" s="317" t="s">
        <v>377</v>
      </c>
      <c r="N71" s="317">
        <v>2.1</v>
      </c>
      <c r="O71" s="524"/>
      <c r="P71" s="365">
        <v>165927.497137</v>
      </c>
      <c r="Q71" s="365">
        <v>165927.49713900001</v>
      </c>
    </row>
    <row r="73" spans="2:17">
      <c r="B73" s="4" t="s">
        <v>242</v>
      </c>
    </row>
    <row r="74" spans="2:17">
      <c r="B74" s="766" t="s">
        <v>463</v>
      </c>
      <c r="C74" s="766"/>
      <c r="D74" s="766"/>
      <c r="E74" s="766"/>
      <c r="F74" s="766"/>
      <c r="G74" s="766"/>
      <c r="H74" s="766"/>
      <c r="I74" s="766"/>
      <c r="J74" s="766"/>
      <c r="K74" s="766"/>
      <c r="L74" s="766"/>
      <c r="M74" s="766"/>
      <c r="N74" s="766"/>
      <c r="O74" s="766"/>
      <c r="P74" s="766"/>
      <c r="Q74" s="766"/>
    </row>
    <row r="75" spans="2:17">
      <c r="B75" s="766"/>
      <c r="C75" s="766"/>
      <c r="D75" s="766"/>
      <c r="E75" s="766"/>
      <c r="F75" s="766"/>
      <c r="G75" s="766"/>
      <c r="H75" s="766"/>
      <c r="I75" s="766"/>
      <c r="J75" s="766"/>
      <c r="K75" s="766"/>
      <c r="L75" s="766"/>
      <c r="M75" s="766"/>
      <c r="N75" s="766"/>
      <c r="O75" s="766"/>
      <c r="P75" s="766"/>
      <c r="Q75" s="766"/>
    </row>
  </sheetData>
  <mergeCells count="51">
    <mergeCell ref="P26:Q26"/>
    <mergeCell ref="E27:M27"/>
    <mergeCell ref="N27:O27"/>
    <mergeCell ref="P27:P29"/>
    <mergeCell ref="Q27:Q29"/>
    <mergeCell ref="E28:E29"/>
    <mergeCell ref="F28:F29"/>
    <mergeCell ref="J28:J29"/>
    <mergeCell ref="N28:N29"/>
    <mergeCell ref="O28:O29"/>
    <mergeCell ref="D26:D28"/>
    <mergeCell ref="E26:O26"/>
    <mergeCell ref="D6:D8"/>
    <mergeCell ref="E6:O6"/>
    <mergeCell ref="B27:C29"/>
    <mergeCell ref="P6:Q6"/>
    <mergeCell ref="E7:M7"/>
    <mergeCell ref="N7:O7"/>
    <mergeCell ref="P7:P9"/>
    <mergeCell ref="Q7:Q9"/>
    <mergeCell ref="E8:E9"/>
    <mergeCell ref="F8:F9"/>
    <mergeCell ref="J8:J9"/>
    <mergeCell ref="N8:N9"/>
    <mergeCell ref="O8:O9"/>
    <mergeCell ref="D40:D42"/>
    <mergeCell ref="E40:O40"/>
    <mergeCell ref="P40:Q40"/>
    <mergeCell ref="E41:M41"/>
    <mergeCell ref="N41:O41"/>
    <mergeCell ref="P41:P43"/>
    <mergeCell ref="Q41:Q43"/>
    <mergeCell ref="E42:E43"/>
    <mergeCell ref="F42:F43"/>
    <mergeCell ref="J42:J43"/>
    <mergeCell ref="N42:N43"/>
    <mergeCell ref="O42:O43"/>
    <mergeCell ref="B74:Q75"/>
    <mergeCell ref="D60:D62"/>
    <mergeCell ref="E60:O60"/>
    <mergeCell ref="P60:Q60"/>
    <mergeCell ref="B61:C63"/>
    <mergeCell ref="E61:M61"/>
    <mergeCell ref="N61:O61"/>
    <mergeCell ref="P61:P63"/>
    <mergeCell ref="Q61:Q63"/>
    <mergeCell ref="E62:E63"/>
    <mergeCell ref="F62:F63"/>
    <mergeCell ref="J62:J63"/>
    <mergeCell ref="N62:N63"/>
    <mergeCell ref="O62:O63"/>
  </mergeCells>
  <pageMargins left="0.23622047244094491" right="0.70866141732283472" top="0.74803149606299213" bottom="0.74803149606299213" header="0.31496062992125984" footer="0.31496062992125984"/>
  <pageSetup paperSize="9" scale="55" fitToHeight="8" orientation="landscape" r:id="rId1"/>
  <rowBreaks count="1" manualBreakCount="1">
    <brk id="38"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AC69-2DC0-4E77-8D9D-112EB42E4D9B}">
  <sheetPr codeName="Sheet46">
    <pageSetUpPr fitToPage="1"/>
  </sheetPr>
  <dimension ref="A1:K28"/>
  <sheetViews>
    <sheetView zoomScaleNormal="100" workbookViewId="0"/>
  </sheetViews>
  <sheetFormatPr defaultColWidth="9.1796875" defaultRowHeight="13"/>
  <cols>
    <col min="1" max="1" width="9.1796875" style="1" customWidth="1"/>
    <col min="2" max="2" width="9.1796875" style="38" customWidth="1"/>
    <col min="3" max="3" width="51.453125" style="1" bestFit="1" customWidth="1"/>
    <col min="4" max="4" width="18.7265625" style="1" customWidth="1"/>
    <col min="5" max="5" width="14.54296875" style="1" customWidth="1"/>
    <col min="6" max="6" width="14.26953125" style="1" customWidth="1"/>
    <col min="7" max="8" width="14.1796875" style="1" customWidth="1"/>
    <col min="9" max="11" width="16.7265625" style="1" customWidth="1"/>
    <col min="12" max="16384" width="9.1796875" style="1"/>
  </cols>
  <sheetData>
    <row r="1" spans="1:11">
      <c r="A1" s="22" t="s">
        <v>111</v>
      </c>
    </row>
    <row r="2" spans="1:11">
      <c r="C2" s="38"/>
    </row>
    <row r="3" spans="1:11" ht="12.75" customHeight="1">
      <c r="B3" s="45" t="s">
        <v>14</v>
      </c>
      <c r="C3" s="4"/>
    </row>
    <row r="4" spans="1:11" ht="12.75" customHeight="1">
      <c r="A4" s="14"/>
      <c r="B4" s="40"/>
      <c r="C4" s="14"/>
      <c r="D4" s="40"/>
      <c r="E4" s="40"/>
      <c r="F4" s="40"/>
      <c r="G4" s="40"/>
      <c r="H4" s="40"/>
      <c r="I4" s="40"/>
      <c r="J4" s="40"/>
      <c r="K4" s="40"/>
    </row>
    <row r="5" spans="1:11">
      <c r="B5" s="40"/>
      <c r="C5" s="14"/>
      <c r="D5" s="12" t="s">
        <v>113</v>
      </c>
      <c r="E5" s="12" t="s">
        <v>114</v>
      </c>
      <c r="F5" s="12" t="s">
        <v>115</v>
      </c>
      <c r="G5" s="12" t="s">
        <v>116</v>
      </c>
      <c r="H5" s="12" t="s">
        <v>117</v>
      </c>
      <c r="I5" s="12" t="s">
        <v>183</v>
      </c>
      <c r="J5" s="12" t="s">
        <v>184</v>
      </c>
      <c r="K5" s="12" t="s">
        <v>185</v>
      </c>
    </row>
    <row r="6" spans="1:11" ht="52">
      <c r="B6" s="202"/>
      <c r="C6" s="526" t="s">
        <v>192</v>
      </c>
      <c r="D6" s="485" t="s">
        <v>464</v>
      </c>
      <c r="E6" s="485" t="s">
        <v>465</v>
      </c>
      <c r="F6" s="485" t="s">
        <v>466</v>
      </c>
      <c r="G6" s="485" t="s">
        <v>467</v>
      </c>
      <c r="H6" s="485" t="s">
        <v>468</v>
      </c>
      <c r="I6" s="485" t="s">
        <v>469</v>
      </c>
      <c r="J6" s="485" t="s">
        <v>470</v>
      </c>
      <c r="K6" s="485" t="s">
        <v>471</v>
      </c>
    </row>
    <row r="7" spans="1:11">
      <c r="A7" s="14"/>
      <c r="B7" s="12">
        <v>1</v>
      </c>
      <c r="C7" s="49" t="s">
        <v>472</v>
      </c>
      <c r="D7" s="64">
        <v>11052.337436</v>
      </c>
      <c r="E7" s="64">
        <v>9525.2265910000006</v>
      </c>
      <c r="F7" s="62" t="s">
        <v>443</v>
      </c>
      <c r="G7" s="65" t="s">
        <v>473</v>
      </c>
      <c r="H7" s="64">
        <v>27275.626219999998</v>
      </c>
      <c r="I7" s="64">
        <v>27275.626219999998</v>
      </c>
      <c r="J7" s="64">
        <v>27275.626219999998</v>
      </c>
      <c r="K7" s="64">
        <v>3699.3978499999998</v>
      </c>
    </row>
    <row r="8" spans="1:11">
      <c r="A8" s="14"/>
      <c r="B8" s="12">
        <v>2</v>
      </c>
      <c r="C8" s="14" t="s">
        <v>474</v>
      </c>
      <c r="D8" s="62" t="s">
        <v>443</v>
      </c>
      <c r="E8" s="62" t="s">
        <v>443</v>
      </c>
      <c r="F8" s="64">
        <v>104757.338131</v>
      </c>
      <c r="G8" s="65" t="s">
        <v>473</v>
      </c>
      <c r="H8" s="64">
        <v>144523.32325300001</v>
      </c>
      <c r="I8" s="64">
        <v>144523.32325300001</v>
      </c>
      <c r="J8" s="64">
        <v>144523.32325300001</v>
      </c>
      <c r="K8" s="64">
        <v>17325.385348</v>
      </c>
    </row>
    <row r="9" spans="1:11">
      <c r="A9" s="14"/>
      <c r="B9" s="12" t="s">
        <v>475</v>
      </c>
      <c r="C9" s="63" t="s">
        <v>476</v>
      </c>
      <c r="D9" s="62" t="s">
        <v>443</v>
      </c>
      <c r="E9" s="62" t="s">
        <v>443</v>
      </c>
      <c r="F9" s="64">
        <v>21739.626329999999</v>
      </c>
      <c r="G9" s="62" t="s">
        <v>443</v>
      </c>
      <c r="H9" s="64">
        <v>30435.476860999999</v>
      </c>
      <c r="I9" s="64">
        <v>30435.476860999999</v>
      </c>
      <c r="J9" s="64">
        <v>30435.476860999999</v>
      </c>
      <c r="K9" s="64">
        <v>49.746859000000001</v>
      </c>
    </row>
    <row r="10" spans="1:11">
      <c r="A10" s="14"/>
      <c r="B10" s="12" t="s">
        <v>477</v>
      </c>
      <c r="C10" s="63" t="s">
        <v>478</v>
      </c>
      <c r="D10" s="62" t="s">
        <v>443</v>
      </c>
      <c r="E10" s="62" t="s">
        <v>443</v>
      </c>
      <c r="F10" s="64">
        <v>83017.711800999998</v>
      </c>
      <c r="G10" s="62" t="s">
        <v>443</v>
      </c>
      <c r="H10" s="64">
        <v>114087.84639200001</v>
      </c>
      <c r="I10" s="64">
        <v>114087.84639200001</v>
      </c>
      <c r="J10" s="64">
        <v>114087.84639200001</v>
      </c>
      <c r="K10" s="64">
        <v>17275.638488000001</v>
      </c>
    </row>
    <row r="11" spans="1:11">
      <c r="A11" s="14"/>
      <c r="B11" s="183">
        <v>4</v>
      </c>
      <c r="C11" s="347" t="s">
        <v>479</v>
      </c>
      <c r="D11" s="348" t="s">
        <v>443</v>
      </c>
      <c r="E11" s="348" t="s">
        <v>443</v>
      </c>
      <c r="F11" s="348" t="s">
        <v>443</v>
      </c>
      <c r="G11" s="348" t="s">
        <v>443</v>
      </c>
      <c r="H11" s="349">
        <v>68283.005835999997</v>
      </c>
      <c r="I11" s="349">
        <v>68283.005835999997</v>
      </c>
      <c r="J11" s="349">
        <v>68283.005835999997</v>
      </c>
      <c r="K11" s="349">
        <v>5389.312516</v>
      </c>
    </row>
    <row r="12" spans="1:11">
      <c r="A12" s="14"/>
      <c r="B12" s="232">
        <v>6</v>
      </c>
      <c r="C12" s="37" t="s">
        <v>240</v>
      </c>
      <c r="D12" s="62" t="s">
        <v>443</v>
      </c>
      <c r="E12" s="62" t="s">
        <v>443</v>
      </c>
      <c r="F12" s="62" t="s">
        <v>443</v>
      </c>
      <c r="G12" s="62" t="s">
        <v>443</v>
      </c>
      <c r="H12" s="66">
        <v>240081.955308</v>
      </c>
      <c r="I12" s="66">
        <v>240081.955308</v>
      </c>
      <c r="J12" s="66">
        <v>240081.955308</v>
      </c>
      <c r="K12" s="66">
        <v>26414.095712999999</v>
      </c>
    </row>
    <row r="14" spans="1:11">
      <c r="B14" s="40"/>
      <c r="C14" s="14"/>
      <c r="D14" s="12" t="s">
        <v>113</v>
      </c>
      <c r="E14" s="12" t="s">
        <v>114</v>
      </c>
      <c r="F14" s="12" t="s">
        <v>115</v>
      </c>
      <c r="G14" s="12" t="s">
        <v>116</v>
      </c>
      <c r="H14" s="12" t="s">
        <v>117</v>
      </c>
      <c r="I14" s="12" t="s">
        <v>183</v>
      </c>
      <c r="J14" s="12" t="s">
        <v>184</v>
      </c>
      <c r="K14" s="12" t="s">
        <v>185</v>
      </c>
    </row>
    <row r="15" spans="1:11" ht="52">
      <c r="B15" s="202"/>
      <c r="C15" s="526" t="s">
        <v>241</v>
      </c>
      <c r="D15" s="485" t="s">
        <v>464</v>
      </c>
      <c r="E15" s="485" t="s">
        <v>465</v>
      </c>
      <c r="F15" s="485" t="s">
        <v>466</v>
      </c>
      <c r="G15" s="485" t="s">
        <v>467</v>
      </c>
      <c r="H15" s="485" t="s">
        <v>468</v>
      </c>
      <c r="I15" s="485" t="s">
        <v>469</v>
      </c>
      <c r="J15" s="485" t="s">
        <v>470</v>
      </c>
      <c r="K15" s="485" t="s">
        <v>471</v>
      </c>
    </row>
    <row r="16" spans="1:11">
      <c r="A16" s="14"/>
      <c r="B16" s="12">
        <v>1</v>
      </c>
      <c r="C16" s="49" t="s">
        <v>472</v>
      </c>
      <c r="D16" s="64">
        <v>6543.6987239999999</v>
      </c>
      <c r="E16" s="64">
        <v>8753.3174569999992</v>
      </c>
      <c r="F16" s="62"/>
      <c r="G16" s="65" t="s">
        <v>473</v>
      </c>
      <c r="H16" s="64">
        <v>20415.188590999998</v>
      </c>
      <c r="I16" s="64">
        <v>20415.188590999998</v>
      </c>
      <c r="J16" s="64">
        <v>20415.188590999998</v>
      </c>
      <c r="K16" s="64">
        <v>2873.5607869999999</v>
      </c>
    </row>
    <row r="17" spans="1:11">
      <c r="A17" s="14"/>
      <c r="B17" s="12">
        <v>2</v>
      </c>
      <c r="C17" s="14" t="s">
        <v>474</v>
      </c>
      <c r="D17" s="62"/>
      <c r="E17" s="62"/>
      <c r="F17" s="64">
        <v>87332.759609999994</v>
      </c>
      <c r="G17" s="65" t="s">
        <v>473</v>
      </c>
      <c r="H17" s="64">
        <v>120863.278019</v>
      </c>
      <c r="I17" s="64">
        <v>120863.278019</v>
      </c>
      <c r="J17" s="64">
        <v>120863.278019</v>
      </c>
      <c r="K17" s="64">
        <v>14755.61766</v>
      </c>
    </row>
    <row r="18" spans="1:11">
      <c r="A18" s="14"/>
      <c r="B18" s="12" t="s">
        <v>475</v>
      </c>
      <c r="C18" s="63" t="s">
        <v>476</v>
      </c>
      <c r="D18" s="62"/>
      <c r="E18" s="62"/>
      <c r="F18" s="64">
        <v>24984.172416000001</v>
      </c>
      <c r="G18" s="62" t="s">
        <v>443</v>
      </c>
      <c r="H18" s="64">
        <v>34977.841382999999</v>
      </c>
      <c r="I18" s="64">
        <v>34977.841382999999</v>
      </c>
      <c r="J18" s="64">
        <v>34977.841382999999</v>
      </c>
      <c r="K18" s="64">
        <v>43.596508</v>
      </c>
    </row>
    <row r="19" spans="1:11">
      <c r="A19" s="14"/>
      <c r="B19" s="12" t="s">
        <v>477</v>
      </c>
      <c r="C19" s="63" t="s">
        <v>478</v>
      </c>
      <c r="D19" s="62"/>
      <c r="E19" s="62"/>
      <c r="F19" s="64">
        <v>62348.587194</v>
      </c>
      <c r="G19" s="62" t="s">
        <v>443</v>
      </c>
      <c r="H19" s="64">
        <v>85885.436635999999</v>
      </c>
      <c r="I19" s="64">
        <v>85885.436635999999</v>
      </c>
      <c r="J19" s="64">
        <v>85885.436635999999</v>
      </c>
      <c r="K19" s="64">
        <v>14712.021151999999</v>
      </c>
    </row>
    <row r="20" spans="1:11">
      <c r="A20" s="14"/>
      <c r="B20" s="183">
        <v>4</v>
      </c>
      <c r="C20" s="347" t="s">
        <v>479</v>
      </c>
      <c r="D20" s="348" t="s">
        <v>443</v>
      </c>
      <c r="E20" s="348" t="s">
        <v>443</v>
      </c>
      <c r="F20" s="348" t="s">
        <v>443</v>
      </c>
      <c r="G20" s="348" t="s">
        <v>443</v>
      </c>
      <c r="H20" s="349">
        <v>49427.906495000003</v>
      </c>
      <c r="I20" s="349">
        <v>49427.906495000003</v>
      </c>
      <c r="J20" s="349">
        <v>49427.906495000003</v>
      </c>
      <c r="K20" s="349">
        <v>4224.7790679999998</v>
      </c>
    </row>
    <row r="21" spans="1:11">
      <c r="A21" s="14"/>
      <c r="B21" s="232">
        <v>6</v>
      </c>
      <c r="C21" s="37" t="s">
        <v>240</v>
      </c>
      <c r="D21" s="62" t="s">
        <v>443</v>
      </c>
      <c r="E21" s="62" t="s">
        <v>443</v>
      </c>
      <c r="F21" s="62" t="s">
        <v>443</v>
      </c>
      <c r="G21" s="62" t="s">
        <v>443</v>
      </c>
      <c r="H21" s="66">
        <v>190706.37310500001</v>
      </c>
      <c r="I21" s="66">
        <v>190706.37310500001</v>
      </c>
      <c r="J21" s="66">
        <v>190706.37310500001</v>
      </c>
      <c r="K21" s="66">
        <v>21853.957515999999</v>
      </c>
    </row>
    <row r="22" spans="1:11">
      <c r="A22" s="14"/>
      <c r="B22" s="232"/>
      <c r="C22" s="37"/>
      <c r="D22" s="37"/>
      <c r="E22" s="37"/>
      <c r="F22" s="37"/>
      <c r="G22" s="37"/>
      <c r="H22" s="37"/>
      <c r="I22" s="66"/>
      <c r="J22" s="66"/>
      <c r="K22" s="66"/>
    </row>
    <row r="23" spans="1:11" ht="12.75" customHeight="1">
      <c r="A23" s="362"/>
      <c r="B23" s="4" t="s">
        <v>242</v>
      </c>
      <c r="C23" s="362"/>
    </row>
    <row r="24" spans="1:11" ht="12.75" customHeight="1">
      <c r="A24" s="362"/>
      <c r="B24" s="774" t="s">
        <v>480</v>
      </c>
      <c r="C24" s="774"/>
      <c r="D24" s="774"/>
      <c r="E24" s="774"/>
      <c r="F24" s="774"/>
      <c r="G24" s="774"/>
      <c r="H24" s="774"/>
      <c r="I24" s="774"/>
      <c r="J24" s="774"/>
      <c r="K24" s="774"/>
    </row>
    <row r="25" spans="1:11">
      <c r="B25" s="774"/>
      <c r="C25" s="774"/>
      <c r="D25" s="774"/>
      <c r="E25" s="774"/>
      <c r="F25" s="774"/>
      <c r="G25" s="774"/>
      <c r="H25" s="774"/>
      <c r="I25" s="774"/>
      <c r="J25" s="774"/>
      <c r="K25" s="774"/>
    </row>
    <row r="27" spans="1:11" ht="12.75" customHeight="1"/>
    <row r="28" spans="1:11" ht="12.75" customHeight="1"/>
  </sheetData>
  <mergeCells count="1">
    <mergeCell ref="B24:K25"/>
  </mergeCells>
  <pageMargins left="0.70866141732283472" right="0.70866141732283472" top="0.74803149606299213" bottom="0.74803149606299213" header="0.31496062992125984" footer="0.31496062992125984"/>
  <pageSetup paperSize="9"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02FB-13BE-4E29-B577-A9354511E379}">
  <sheetPr codeName="Sheet47"/>
  <dimension ref="A1:H19"/>
  <sheetViews>
    <sheetView zoomScaleNormal="100" workbookViewId="0"/>
  </sheetViews>
  <sheetFormatPr defaultColWidth="9.1796875" defaultRowHeight="13"/>
  <cols>
    <col min="1" max="2" width="9.1796875" style="1"/>
    <col min="3" max="3" width="75.26953125" style="1" bestFit="1" customWidth="1"/>
    <col min="4" max="5" width="13.26953125" style="1" customWidth="1"/>
    <col min="6" max="6" width="9.1796875" style="1"/>
    <col min="7" max="8" width="13.26953125" style="1" customWidth="1"/>
    <col min="9" max="16384" width="9.1796875" style="1"/>
  </cols>
  <sheetData>
    <row r="1" spans="1:8">
      <c r="A1" s="22" t="s">
        <v>111</v>
      </c>
    </row>
    <row r="2" spans="1:8">
      <c r="A2" s="22"/>
    </row>
    <row r="3" spans="1:8">
      <c r="A3" s="9"/>
      <c r="B3" s="10" t="s">
        <v>15</v>
      </c>
    </row>
    <row r="5" spans="1:8">
      <c r="B5" s="14"/>
      <c r="C5" s="44"/>
      <c r="D5" s="479" t="s">
        <v>113</v>
      </c>
      <c r="E5" s="479" t="s">
        <v>114</v>
      </c>
      <c r="G5" s="479" t="s">
        <v>113</v>
      </c>
      <c r="H5" s="479" t="s">
        <v>114</v>
      </c>
    </row>
    <row r="6" spans="1:8">
      <c r="B6" s="14"/>
      <c r="C6" s="44"/>
      <c r="D6" s="778" t="s">
        <v>119</v>
      </c>
      <c r="E6" s="779"/>
      <c r="G6" s="778" t="s">
        <v>121</v>
      </c>
      <c r="H6" s="779"/>
    </row>
    <row r="7" spans="1:8">
      <c r="B7" s="14"/>
      <c r="C7" s="775" t="s">
        <v>118</v>
      </c>
      <c r="D7" s="776" t="s">
        <v>481</v>
      </c>
      <c r="E7" s="777" t="s">
        <v>471</v>
      </c>
      <c r="G7" s="776" t="s">
        <v>481</v>
      </c>
      <c r="H7" s="777" t="s">
        <v>471</v>
      </c>
    </row>
    <row r="8" spans="1:8">
      <c r="B8" s="14"/>
      <c r="C8" s="775"/>
      <c r="D8" s="776"/>
      <c r="E8" s="777"/>
      <c r="G8" s="776"/>
      <c r="H8" s="777"/>
    </row>
    <row r="9" spans="1:8">
      <c r="B9" s="14">
        <v>1</v>
      </c>
      <c r="C9" s="527" t="s">
        <v>482</v>
      </c>
      <c r="D9" s="517"/>
      <c r="E9" s="528"/>
      <c r="F9" s="2"/>
      <c r="G9" s="517"/>
      <c r="H9" s="528"/>
    </row>
    <row r="10" spans="1:8">
      <c r="B10" s="14">
        <v>2</v>
      </c>
      <c r="C10" s="527" t="s">
        <v>483</v>
      </c>
      <c r="D10" s="529"/>
      <c r="E10" s="528"/>
      <c r="F10" s="2"/>
      <c r="G10" s="529"/>
      <c r="H10" s="528"/>
    </row>
    <row r="11" spans="1:8">
      <c r="B11" s="14">
        <v>3</v>
      </c>
      <c r="C11" s="527" t="s">
        <v>484</v>
      </c>
      <c r="D11" s="529"/>
      <c r="E11" s="528"/>
      <c r="F11" s="2"/>
      <c r="G11" s="529"/>
      <c r="H11" s="528"/>
    </row>
    <row r="12" spans="1:8">
      <c r="B12" s="14">
        <v>4</v>
      </c>
      <c r="C12" s="527" t="s">
        <v>485</v>
      </c>
      <c r="D12" s="530">
        <v>62371.672532999997</v>
      </c>
      <c r="E12" s="528">
        <v>12634.107625000001</v>
      </c>
      <c r="F12" s="2"/>
      <c r="G12" s="530">
        <v>50130.543941999997</v>
      </c>
      <c r="H12" s="528">
        <v>9493.0124880000003</v>
      </c>
    </row>
    <row r="13" spans="1:8">
      <c r="B13" s="69" t="s">
        <v>486</v>
      </c>
      <c r="C13" s="531" t="s">
        <v>487</v>
      </c>
      <c r="D13" s="530"/>
      <c r="E13" s="528"/>
      <c r="F13" s="2"/>
      <c r="G13" s="530"/>
      <c r="H13" s="528"/>
    </row>
    <row r="14" spans="1:8">
      <c r="B14" s="37">
        <v>5</v>
      </c>
      <c r="C14" s="532" t="s">
        <v>488</v>
      </c>
      <c r="D14" s="530">
        <v>62371.672532999997</v>
      </c>
      <c r="E14" s="528">
        <v>12634.107625000001</v>
      </c>
      <c r="F14" s="2"/>
      <c r="G14" s="530">
        <v>50130.543941999997</v>
      </c>
      <c r="H14" s="528">
        <v>9493.0124880000003</v>
      </c>
    </row>
    <row r="15" spans="1:8">
      <c r="C15" s="9"/>
    </row>
    <row r="16" spans="1:8">
      <c r="A16" s="362"/>
      <c r="C16" s="9"/>
      <c r="D16" s="362"/>
    </row>
    <row r="17" spans="1:4">
      <c r="A17" s="362"/>
      <c r="C17" s="4" t="s">
        <v>242</v>
      </c>
      <c r="D17" s="362"/>
    </row>
    <row r="18" spans="1:4">
      <c r="C18" s="9" t="s">
        <v>489</v>
      </c>
      <c r="D18" s="362"/>
    </row>
    <row r="19" spans="1:4">
      <c r="D19" s="362"/>
    </row>
  </sheetData>
  <mergeCells count="7">
    <mergeCell ref="C7:C8"/>
    <mergeCell ref="D7:D8"/>
    <mergeCell ref="E7:E8"/>
    <mergeCell ref="D6:E6"/>
    <mergeCell ref="G6:H6"/>
    <mergeCell ref="G7:G8"/>
    <mergeCell ref="H7:H8"/>
  </mergeCells>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6357-7EA0-45FD-B9AB-48AA765CC3DB}">
  <sheetPr codeName="Sheet48">
    <pageSetUpPr fitToPage="1"/>
  </sheetPr>
  <dimension ref="A1:L33"/>
  <sheetViews>
    <sheetView zoomScaleNormal="100" workbookViewId="0"/>
  </sheetViews>
  <sheetFormatPr defaultColWidth="10.26953125" defaultRowHeight="13"/>
  <cols>
    <col min="1" max="1" width="8.1796875" style="73" customWidth="1"/>
    <col min="2" max="2" width="6.26953125" style="87" customWidth="1"/>
    <col min="3" max="8" width="13.453125" style="73" customWidth="1"/>
    <col min="9" max="218" width="10.26953125" style="73"/>
    <col min="219" max="219" width="8.7265625" style="73" customWidth="1"/>
    <col min="220" max="220" width="57.81640625" style="73" customWidth="1"/>
    <col min="221" max="228" width="13.453125" style="73" customWidth="1"/>
    <col min="229" max="474" width="10.26953125" style="73"/>
    <col min="475" max="475" width="8.7265625" style="73" customWidth="1"/>
    <col min="476" max="476" width="57.81640625" style="73" customWidth="1"/>
    <col min="477" max="484" width="13.453125" style="73" customWidth="1"/>
    <col min="485" max="730" width="10.26953125" style="73"/>
    <col min="731" max="731" width="8.7265625" style="73" customWidth="1"/>
    <col min="732" max="732" width="57.81640625" style="73" customWidth="1"/>
    <col min="733" max="740" width="13.453125" style="73" customWidth="1"/>
    <col min="741" max="986" width="10.26953125" style="73"/>
    <col min="987" max="987" width="8.7265625" style="73" customWidth="1"/>
    <col min="988" max="988" width="57.81640625" style="73" customWidth="1"/>
    <col min="989" max="996" width="13.453125" style="73" customWidth="1"/>
    <col min="997" max="1242" width="10.26953125" style="73"/>
    <col min="1243" max="1243" width="8.7265625" style="73" customWidth="1"/>
    <col min="1244" max="1244" width="57.81640625" style="73" customWidth="1"/>
    <col min="1245" max="1252" width="13.453125" style="73" customWidth="1"/>
    <col min="1253" max="1498" width="10.26953125" style="73"/>
    <col min="1499" max="1499" width="8.7265625" style="73" customWidth="1"/>
    <col min="1500" max="1500" width="57.81640625" style="73" customWidth="1"/>
    <col min="1501" max="1508" width="13.453125" style="73" customWidth="1"/>
    <col min="1509" max="1754" width="10.26953125" style="73"/>
    <col min="1755" max="1755" width="8.7265625" style="73" customWidth="1"/>
    <col min="1756" max="1756" width="57.81640625" style="73" customWidth="1"/>
    <col min="1757" max="1764" width="13.453125" style="73" customWidth="1"/>
    <col min="1765" max="2010" width="10.26953125" style="73"/>
    <col min="2011" max="2011" width="8.7265625" style="73" customWidth="1"/>
    <col min="2012" max="2012" width="57.81640625" style="73" customWidth="1"/>
    <col min="2013" max="2020" width="13.453125" style="73" customWidth="1"/>
    <col min="2021" max="2266" width="10.26953125" style="73"/>
    <col min="2267" max="2267" width="8.7265625" style="73" customWidth="1"/>
    <col min="2268" max="2268" width="57.81640625" style="73" customWidth="1"/>
    <col min="2269" max="2276" width="13.453125" style="73" customWidth="1"/>
    <col min="2277" max="2522" width="10.26953125" style="73"/>
    <col min="2523" max="2523" width="8.7265625" style="73" customWidth="1"/>
    <col min="2524" max="2524" width="57.81640625" style="73" customWidth="1"/>
    <col min="2525" max="2532" width="13.453125" style="73" customWidth="1"/>
    <col min="2533" max="2778" width="10.26953125" style="73"/>
    <col min="2779" max="2779" width="8.7265625" style="73" customWidth="1"/>
    <col min="2780" max="2780" width="57.81640625" style="73" customWidth="1"/>
    <col min="2781" max="2788" width="13.453125" style="73" customWidth="1"/>
    <col min="2789" max="3034" width="10.26953125" style="73"/>
    <col min="3035" max="3035" width="8.7265625" style="73" customWidth="1"/>
    <col min="3036" max="3036" width="57.81640625" style="73" customWidth="1"/>
    <col min="3037" max="3044" width="13.453125" style="73" customWidth="1"/>
    <col min="3045" max="3290" width="10.26953125" style="73"/>
    <col min="3291" max="3291" width="8.7265625" style="73" customWidth="1"/>
    <col min="3292" max="3292" width="57.81640625" style="73" customWidth="1"/>
    <col min="3293" max="3300" width="13.453125" style="73" customWidth="1"/>
    <col min="3301" max="3546" width="10.26953125" style="73"/>
    <col min="3547" max="3547" width="8.7265625" style="73" customWidth="1"/>
    <col min="3548" max="3548" width="57.81640625" style="73" customWidth="1"/>
    <col min="3549" max="3556" width="13.453125" style="73" customWidth="1"/>
    <col min="3557" max="3802" width="10.26953125" style="73"/>
    <col min="3803" max="3803" width="8.7265625" style="73" customWidth="1"/>
    <col min="3804" max="3804" width="57.81640625" style="73" customWidth="1"/>
    <col min="3805" max="3812" width="13.453125" style="73" customWidth="1"/>
    <col min="3813" max="4058" width="10.26953125" style="73"/>
    <col min="4059" max="4059" width="8.7265625" style="73" customWidth="1"/>
    <col min="4060" max="4060" width="57.81640625" style="73" customWidth="1"/>
    <col min="4061" max="4068" width="13.453125" style="73" customWidth="1"/>
    <col min="4069" max="4314" width="10.26953125" style="73"/>
    <col min="4315" max="4315" width="8.7265625" style="73" customWidth="1"/>
    <col min="4316" max="4316" width="57.81640625" style="73" customWidth="1"/>
    <col min="4317" max="4324" width="13.453125" style="73" customWidth="1"/>
    <col min="4325" max="4570" width="10.26953125" style="73"/>
    <col min="4571" max="4571" width="8.7265625" style="73" customWidth="1"/>
    <col min="4572" max="4572" width="57.81640625" style="73" customWidth="1"/>
    <col min="4573" max="4580" width="13.453125" style="73" customWidth="1"/>
    <col min="4581" max="4826" width="10.26953125" style="73"/>
    <col min="4827" max="4827" width="8.7265625" style="73" customWidth="1"/>
    <col min="4828" max="4828" width="57.81640625" style="73" customWidth="1"/>
    <col min="4829" max="4836" width="13.453125" style="73" customWidth="1"/>
    <col min="4837" max="5082" width="10.26953125" style="73"/>
    <col min="5083" max="5083" width="8.7265625" style="73" customWidth="1"/>
    <col min="5084" max="5084" width="57.81640625" style="73" customWidth="1"/>
    <col min="5085" max="5092" width="13.453125" style="73" customWidth="1"/>
    <col min="5093" max="5338" width="10.26953125" style="73"/>
    <col min="5339" max="5339" width="8.7265625" style="73" customWidth="1"/>
    <col min="5340" max="5340" width="57.81640625" style="73" customWidth="1"/>
    <col min="5341" max="5348" width="13.453125" style="73" customWidth="1"/>
    <col min="5349" max="5594" width="10.26953125" style="73"/>
    <col min="5595" max="5595" width="8.7265625" style="73" customWidth="1"/>
    <col min="5596" max="5596" width="57.81640625" style="73" customWidth="1"/>
    <col min="5597" max="5604" width="13.453125" style="73" customWidth="1"/>
    <col min="5605" max="5850" width="10.26953125" style="73"/>
    <col min="5851" max="5851" width="8.7265625" style="73" customWidth="1"/>
    <col min="5852" max="5852" width="57.81640625" style="73" customWidth="1"/>
    <col min="5853" max="5860" width="13.453125" style="73" customWidth="1"/>
    <col min="5861" max="6106" width="10.26953125" style="73"/>
    <col min="6107" max="6107" width="8.7265625" style="73" customWidth="1"/>
    <col min="6108" max="6108" width="57.81640625" style="73" customWidth="1"/>
    <col min="6109" max="6116" width="13.453125" style="73" customWidth="1"/>
    <col min="6117" max="6362" width="10.26953125" style="73"/>
    <col min="6363" max="6363" width="8.7265625" style="73" customWidth="1"/>
    <col min="6364" max="6364" width="57.81640625" style="73" customWidth="1"/>
    <col min="6365" max="6372" width="13.453125" style="73" customWidth="1"/>
    <col min="6373" max="6618" width="10.26953125" style="73"/>
    <col min="6619" max="6619" width="8.7265625" style="73" customWidth="1"/>
    <col min="6620" max="6620" width="57.81640625" style="73" customWidth="1"/>
    <col min="6621" max="6628" width="13.453125" style="73" customWidth="1"/>
    <col min="6629" max="6874" width="10.26953125" style="73"/>
    <col min="6875" max="6875" width="8.7265625" style="73" customWidth="1"/>
    <col min="6876" max="6876" width="57.81640625" style="73" customWidth="1"/>
    <col min="6877" max="6884" width="13.453125" style="73" customWidth="1"/>
    <col min="6885" max="7130" width="10.26953125" style="73"/>
    <col min="7131" max="7131" width="8.7265625" style="73" customWidth="1"/>
    <col min="7132" max="7132" width="57.81640625" style="73" customWidth="1"/>
    <col min="7133" max="7140" width="13.453125" style="73" customWidth="1"/>
    <col min="7141" max="7386" width="10.26953125" style="73"/>
    <col min="7387" max="7387" width="8.7265625" style="73" customWidth="1"/>
    <col min="7388" max="7388" width="57.81640625" style="73" customWidth="1"/>
    <col min="7389" max="7396" width="13.453125" style="73" customWidth="1"/>
    <col min="7397" max="7642" width="10.26953125" style="73"/>
    <col min="7643" max="7643" width="8.7265625" style="73" customWidth="1"/>
    <col min="7644" max="7644" width="57.81640625" style="73" customWidth="1"/>
    <col min="7645" max="7652" width="13.453125" style="73" customWidth="1"/>
    <col min="7653" max="7898" width="10.26953125" style="73"/>
    <col min="7899" max="7899" width="8.7265625" style="73" customWidth="1"/>
    <col min="7900" max="7900" width="57.81640625" style="73" customWidth="1"/>
    <col min="7901" max="7908" width="13.453125" style="73" customWidth="1"/>
    <col min="7909" max="8154" width="10.26953125" style="73"/>
    <col min="8155" max="8155" width="8.7265625" style="73" customWidth="1"/>
    <col min="8156" max="8156" width="57.81640625" style="73" customWidth="1"/>
    <col min="8157" max="8164" width="13.453125" style="73" customWidth="1"/>
    <col min="8165" max="8410" width="10.26953125" style="73"/>
    <col min="8411" max="8411" width="8.7265625" style="73" customWidth="1"/>
    <col min="8412" max="8412" width="57.81640625" style="73" customWidth="1"/>
    <col min="8413" max="8420" width="13.453125" style="73" customWidth="1"/>
    <col min="8421" max="8666" width="10.26953125" style="73"/>
    <col min="8667" max="8667" width="8.7265625" style="73" customWidth="1"/>
    <col min="8668" max="8668" width="57.81640625" style="73" customWidth="1"/>
    <col min="8669" max="8676" width="13.453125" style="73" customWidth="1"/>
    <col min="8677" max="8922" width="10.26953125" style="73"/>
    <col min="8923" max="8923" width="8.7265625" style="73" customWidth="1"/>
    <col min="8924" max="8924" width="57.81640625" style="73" customWidth="1"/>
    <col min="8925" max="8932" width="13.453125" style="73" customWidth="1"/>
    <col min="8933" max="9178" width="10.26953125" style="73"/>
    <col min="9179" max="9179" width="8.7265625" style="73" customWidth="1"/>
    <col min="9180" max="9180" width="57.81640625" style="73" customWidth="1"/>
    <col min="9181" max="9188" width="13.453125" style="73" customWidth="1"/>
    <col min="9189" max="9434" width="10.26953125" style="73"/>
    <col min="9435" max="9435" width="8.7265625" style="73" customWidth="1"/>
    <col min="9436" max="9436" width="57.81640625" style="73" customWidth="1"/>
    <col min="9437" max="9444" width="13.453125" style="73" customWidth="1"/>
    <col min="9445" max="9690" width="10.26953125" style="73"/>
    <col min="9691" max="9691" width="8.7265625" style="73" customWidth="1"/>
    <col min="9692" max="9692" width="57.81640625" style="73" customWidth="1"/>
    <col min="9693" max="9700" width="13.453125" style="73" customWidth="1"/>
    <col min="9701" max="9946" width="10.26953125" style="73"/>
    <col min="9947" max="9947" width="8.7265625" style="73" customWidth="1"/>
    <col min="9948" max="9948" width="57.81640625" style="73" customWidth="1"/>
    <col min="9949" max="9956" width="13.453125" style="73" customWidth="1"/>
    <col min="9957" max="10202" width="10.26953125" style="73"/>
    <col min="10203" max="10203" width="8.7265625" style="73" customWidth="1"/>
    <col min="10204" max="10204" width="57.81640625" style="73" customWidth="1"/>
    <col min="10205" max="10212" width="13.453125" style="73" customWidth="1"/>
    <col min="10213" max="10458" width="10.26953125" style="73"/>
    <col min="10459" max="10459" width="8.7265625" style="73" customWidth="1"/>
    <col min="10460" max="10460" width="57.81640625" style="73" customWidth="1"/>
    <col min="10461" max="10468" width="13.453125" style="73" customWidth="1"/>
    <col min="10469" max="10714" width="10.26953125" style="73"/>
    <col min="10715" max="10715" width="8.7265625" style="73" customWidth="1"/>
    <col min="10716" max="10716" width="57.81640625" style="73" customWidth="1"/>
    <col min="10717" max="10724" width="13.453125" style="73" customWidth="1"/>
    <col min="10725" max="10970" width="10.26953125" style="73"/>
    <col min="10971" max="10971" width="8.7265625" style="73" customWidth="1"/>
    <col min="10972" max="10972" width="57.81640625" style="73" customWidth="1"/>
    <col min="10973" max="10980" width="13.453125" style="73" customWidth="1"/>
    <col min="10981" max="11226" width="10.26953125" style="73"/>
    <col min="11227" max="11227" width="8.7265625" style="73" customWidth="1"/>
    <col min="11228" max="11228" width="57.81640625" style="73" customWidth="1"/>
    <col min="11229" max="11236" width="13.453125" style="73" customWidth="1"/>
    <col min="11237" max="11482" width="10.26953125" style="73"/>
    <col min="11483" max="11483" width="8.7265625" style="73" customWidth="1"/>
    <col min="11484" max="11484" width="57.81640625" style="73" customWidth="1"/>
    <col min="11485" max="11492" width="13.453125" style="73" customWidth="1"/>
    <col min="11493" max="11738" width="10.26953125" style="73"/>
    <col min="11739" max="11739" width="8.7265625" style="73" customWidth="1"/>
    <col min="11740" max="11740" width="57.81640625" style="73" customWidth="1"/>
    <col min="11741" max="11748" width="13.453125" style="73" customWidth="1"/>
    <col min="11749" max="11994" width="10.26953125" style="73"/>
    <col min="11995" max="11995" width="8.7265625" style="73" customWidth="1"/>
    <col min="11996" max="11996" width="57.81640625" style="73" customWidth="1"/>
    <col min="11997" max="12004" width="13.453125" style="73" customWidth="1"/>
    <col min="12005" max="12250" width="10.26953125" style="73"/>
    <col min="12251" max="12251" width="8.7265625" style="73" customWidth="1"/>
    <col min="12252" max="12252" width="57.81640625" style="73" customWidth="1"/>
    <col min="12253" max="12260" width="13.453125" style="73" customWidth="1"/>
    <col min="12261" max="12506" width="10.26953125" style="73"/>
    <col min="12507" max="12507" width="8.7265625" style="73" customWidth="1"/>
    <col min="12508" max="12508" width="57.81640625" style="73" customWidth="1"/>
    <col min="12509" max="12516" width="13.453125" style="73" customWidth="1"/>
    <col min="12517" max="12762" width="10.26953125" style="73"/>
    <col min="12763" max="12763" width="8.7265625" style="73" customWidth="1"/>
    <col min="12764" max="12764" width="57.81640625" style="73" customWidth="1"/>
    <col min="12765" max="12772" width="13.453125" style="73" customWidth="1"/>
    <col min="12773" max="13018" width="10.26953125" style="73"/>
    <col min="13019" max="13019" width="8.7265625" style="73" customWidth="1"/>
    <col min="13020" max="13020" width="57.81640625" style="73" customWidth="1"/>
    <col min="13021" max="13028" width="13.453125" style="73" customWidth="1"/>
    <col min="13029" max="13274" width="10.26953125" style="73"/>
    <col min="13275" max="13275" width="8.7265625" style="73" customWidth="1"/>
    <col min="13276" max="13276" width="57.81640625" style="73" customWidth="1"/>
    <col min="13277" max="13284" width="13.453125" style="73" customWidth="1"/>
    <col min="13285" max="13530" width="10.26953125" style="73"/>
    <col min="13531" max="13531" width="8.7265625" style="73" customWidth="1"/>
    <col min="13532" max="13532" width="57.81640625" style="73" customWidth="1"/>
    <col min="13533" max="13540" width="13.453125" style="73" customWidth="1"/>
    <col min="13541" max="13786" width="10.26953125" style="73"/>
    <col min="13787" max="13787" width="8.7265625" style="73" customWidth="1"/>
    <col min="13788" max="13788" width="57.81640625" style="73" customWidth="1"/>
    <col min="13789" max="13796" width="13.453125" style="73" customWidth="1"/>
    <col min="13797" max="14042" width="10.26953125" style="73"/>
    <col min="14043" max="14043" width="8.7265625" style="73" customWidth="1"/>
    <col min="14044" max="14044" width="57.81640625" style="73" customWidth="1"/>
    <col min="14045" max="14052" width="13.453125" style="73" customWidth="1"/>
    <col min="14053" max="14298" width="10.26953125" style="73"/>
    <col min="14299" max="14299" width="8.7265625" style="73" customWidth="1"/>
    <col min="14300" max="14300" width="57.81640625" style="73" customWidth="1"/>
    <col min="14301" max="14308" width="13.453125" style="73" customWidth="1"/>
    <col min="14309" max="14554" width="10.26953125" style="73"/>
    <col min="14555" max="14555" width="8.7265625" style="73" customWidth="1"/>
    <col min="14556" max="14556" width="57.81640625" style="73" customWidth="1"/>
    <col min="14557" max="14564" width="13.453125" style="73" customWidth="1"/>
    <col min="14565" max="14810" width="10.26953125" style="73"/>
    <col min="14811" max="14811" width="8.7265625" style="73" customWidth="1"/>
    <col min="14812" max="14812" width="57.81640625" style="73" customWidth="1"/>
    <col min="14813" max="14820" width="13.453125" style="73" customWidth="1"/>
    <col min="14821" max="15066" width="10.26953125" style="73"/>
    <col min="15067" max="15067" width="8.7265625" style="73" customWidth="1"/>
    <col min="15068" max="15068" width="57.81640625" style="73" customWidth="1"/>
    <col min="15069" max="15076" width="13.453125" style="73" customWidth="1"/>
    <col min="15077" max="15322" width="10.26953125" style="73"/>
    <col min="15323" max="15323" width="8.7265625" style="73" customWidth="1"/>
    <col min="15324" max="15324" width="57.81640625" style="73" customWidth="1"/>
    <col min="15325" max="15332" width="13.453125" style="73" customWidth="1"/>
    <col min="15333" max="15578" width="10.26953125" style="73"/>
    <col min="15579" max="15579" width="8.7265625" style="73" customWidth="1"/>
    <col min="15580" max="15580" width="57.81640625" style="73" customWidth="1"/>
    <col min="15581" max="15588" width="13.453125" style="73" customWidth="1"/>
    <col min="15589" max="15834" width="10.26953125" style="73"/>
    <col min="15835" max="15835" width="8.7265625" style="73" customWidth="1"/>
    <col min="15836" max="15836" width="57.81640625" style="73" customWidth="1"/>
    <col min="15837" max="15844" width="13.453125" style="73" customWidth="1"/>
    <col min="15845" max="16090" width="10.26953125" style="73"/>
    <col min="16091" max="16091" width="8.7265625" style="73" customWidth="1"/>
    <col min="16092" max="16092" width="57.81640625" style="73" customWidth="1"/>
    <col min="16093" max="16100" width="13.453125" style="73" customWidth="1"/>
    <col min="16101" max="16384" width="10.26953125" style="73"/>
  </cols>
  <sheetData>
    <row r="1" spans="1:9">
      <c r="A1" s="72" t="s">
        <v>111</v>
      </c>
      <c r="B1" s="72"/>
    </row>
    <row r="2" spans="1:9">
      <c r="B2" s="73"/>
    </row>
    <row r="3" spans="1:9">
      <c r="B3" s="76" t="s">
        <v>38</v>
      </c>
    </row>
    <row r="4" spans="1:9">
      <c r="B4" s="73"/>
      <c r="H4" s="77"/>
    </row>
    <row r="5" spans="1:9">
      <c r="B5" s="73"/>
      <c r="C5" s="78"/>
    </row>
    <row r="6" spans="1:9" ht="20.25" customHeight="1">
      <c r="B6" s="73"/>
      <c r="C6" s="780" t="s">
        <v>357</v>
      </c>
      <c r="D6" s="780"/>
      <c r="E6" s="780"/>
      <c r="F6" s="780"/>
      <c r="G6" s="780"/>
      <c r="H6" s="780"/>
      <c r="I6" s="780"/>
    </row>
    <row r="7" spans="1:9">
      <c r="B7" s="73"/>
      <c r="C7" s="471" t="s">
        <v>192</v>
      </c>
      <c r="D7" s="70">
        <v>0.02</v>
      </c>
      <c r="E7" s="70">
        <v>0.2</v>
      </c>
      <c r="F7" s="70">
        <v>0.5</v>
      </c>
      <c r="G7" s="70">
        <v>0.75</v>
      </c>
      <c r="H7" s="70">
        <v>1</v>
      </c>
      <c r="I7" s="71" t="s">
        <v>240</v>
      </c>
    </row>
    <row r="8" spans="1:9" ht="12.75" customHeight="1">
      <c r="B8" s="79">
        <v>6</v>
      </c>
      <c r="C8" s="80" t="s">
        <v>341</v>
      </c>
      <c r="D8" s="81">
        <v>14516.707377000001</v>
      </c>
      <c r="E8" s="81">
        <v>23.690726999999999</v>
      </c>
      <c r="F8" s="81"/>
      <c r="G8" s="81"/>
      <c r="H8" s="81"/>
      <c r="I8" s="81">
        <f>SUM(D8:H8)</f>
        <v>14540.398104</v>
      </c>
    </row>
    <row r="9" spans="1:9" ht="12.75" customHeight="1">
      <c r="B9" s="79">
        <v>7</v>
      </c>
      <c r="C9" s="82" t="s">
        <v>342</v>
      </c>
      <c r="D9" s="81"/>
      <c r="E9" s="81"/>
      <c r="F9" s="81"/>
      <c r="G9" s="81"/>
      <c r="H9" s="81">
        <v>234.589305</v>
      </c>
      <c r="I9" s="81">
        <f t="shared" ref="I9:I11" si="0">SUM(D9:H9)</f>
        <v>234.589305</v>
      </c>
    </row>
    <row r="10" spans="1:9" ht="12.75" customHeight="1">
      <c r="B10" s="91">
        <v>8</v>
      </c>
      <c r="C10" s="350" t="s">
        <v>343</v>
      </c>
      <c r="D10" s="81"/>
      <c r="E10" s="81"/>
      <c r="F10" s="81"/>
      <c r="G10" s="81">
        <v>0.72851100000000002</v>
      </c>
      <c r="H10" s="81"/>
      <c r="I10" s="81">
        <f t="shared" si="0"/>
        <v>0.72851100000000002</v>
      </c>
    </row>
    <row r="11" spans="1:9" s="85" customFormat="1" ht="12.75" customHeight="1">
      <c r="B11" s="83">
        <v>11</v>
      </c>
      <c r="C11" s="84" t="s">
        <v>240</v>
      </c>
      <c r="D11" s="533">
        <f t="shared" ref="D11:H11" si="1">SUM(D8:D10)</f>
        <v>14516.707377000001</v>
      </c>
      <c r="E11" s="533">
        <f t="shared" si="1"/>
        <v>23.690726999999999</v>
      </c>
      <c r="F11" s="533"/>
      <c r="G11" s="533">
        <f t="shared" si="1"/>
        <v>0.72851100000000002</v>
      </c>
      <c r="H11" s="533">
        <f t="shared" si="1"/>
        <v>234.589305</v>
      </c>
      <c r="I11" s="533">
        <f t="shared" si="0"/>
        <v>14775.715919999999</v>
      </c>
    </row>
    <row r="12" spans="1:9" s="85" customFormat="1">
      <c r="B12" s="83"/>
      <c r="C12" s="84"/>
      <c r="D12" s="86"/>
      <c r="E12" s="86"/>
      <c r="F12" s="86"/>
      <c r="G12" s="86"/>
      <c r="H12" s="86"/>
      <c r="I12" s="86"/>
    </row>
    <row r="13" spans="1:9">
      <c r="B13" s="73"/>
      <c r="C13" s="78"/>
    </row>
    <row r="14" spans="1:9" ht="20.25" customHeight="1">
      <c r="B14" s="73"/>
      <c r="C14" s="780" t="s">
        <v>357</v>
      </c>
      <c r="D14" s="780"/>
      <c r="E14" s="780"/>
      <c r="F14" s="780"/>
      <c r="G14" s="780"/>
      <c r="H14" s="780"/>
      <c r="I14" s="780"/>
    </row>
    <row r="15" spans="1:9">
      <c r="B15" s="73"/>
      <c r="C15" s="471" t="s">
        <v>241</v>
      </c>
      <c r="D15" s="70">
        <v>0.02</v>
      </c>
      <c r="E15" s="70">
        <v>0.2</v>
      </c>
      <c r="F15" s="70">
        <v>0.5</v>
      </c>
      <c r="G15" s="70">
        <v>0.75</v>
      </c>
      <c r="H15" s="70">
        <v>1</v>
      </c>
      <c r="I15" s="71" t="s">
        <v>240</v>
      </c>
    </row>
    <row r="16" spans="1:9" ht="12.75" customHeight="1">
      <c r="B16" s="79">
        <v>6</v>
      </c>
      <c r="C16" s="80" t="s">
        <v>341</v>
      </c>
      <c r="D16" s="81">
        <v>4654.5976849999997</v>
      </c>
      <c r="E16" s="81">
        <v>0.36104599999999998</v>
      </c>
      <c r="F16" s="81">
        <v>8.4000000000000005E-2</v>
      </c>
      <c r="G16" s="81"/>
      <c r="H16" s="81"/>
      <c r="I16" s="81">
        <v>4655.0427309999995</v>
      </c>
    </row>
    <row r="17" spans="2:12" ht="12.75" customHeight="1">
      <c r="B17" s="79">
        <v>7</v>
      </c>
      <c r="C17" s="82" t="s">
        <v>342</v>
      </c>
      <c r="D17" s="81"/>
      <c r="E17" s="81"/>
      <c r="F17" s="81"/>
      <c r="G17" s="81"/>
      <c r="H17" s="81">
        <v>248.34992</v>
      </c>
      <c r="I17" s="81">
        <v>248.34992</v>
      </c>
    </row>
    <row r="18" spans="2:12" ht="12.75" customHeight="1">
      <c r="B18" s="91">
        <v>8</v>
      </c>
      <c r="C18" s="350" t="s">
        <v>343</v>
      </c>
      <c r="D18" s="81"/>
      <c r="E18" s="81"/>
      <c r="F18" s="81"/>
      <c r="G18" s="81">
        <v>0.82175100000000001</v>
      </c>
      <c r="H18" s="81"/>
      <c r="I18" s="81">
        <v>0.82175100000000001</v>
      </c>
    </row>
    <row r="19" spans="2:12" s="85" customFormat="1" ht="12.75" customHeight="1">
      <c r="B19" s="83">
        <v>11</v>
      </c>
      <c r="C19" s="84" t="s">
        <v>240</v>
      </c>
      <c r="D19" s="533">
        <f>SUM(D16:D18)</f>
        <v>4654.5976849999997</v>
      </c>
      <c r="E19" s="533">
        <f t="shared" ref="E19:I19" si="2">SUM(E16:E18)</f>
        <v>0.36104599999999998</v>
      </c>
      <c r="F19" s="533">
        <f t="shared" si="2"/>
        <v>8.4000000000000005E-2</v>
      </c>
      <c r="G19" s="533">
        <f t="shared" si="2"/>
        <v>0.82175100000000001</v>
      </c>
      <c r="H19" s="533">
        <f t="shared" si="2"/>
        <v>248.34992</v>
      </c>
      <c r="I19" s="533">
        <f t="shared" si="2"/>
        <v>4904.2144019999996</v>
      </c>
    </row>
    <row r="20" spans="2:12" s="85" customFormat="1">
      <c r="B20" s="83"/>
      <c r="C20" s="84"/>
      <c r="D20" s="86"/>
      <c r="E20" s="86"/>
      <c r="F20" s="86"/>
      <c r="G20" s="86"/>
      <c r="H20" s="86"/>
      <c r="I20" s="86"/>
    </row>
    <row r="21" spans="2:12" ht="12.75" customHeight="1">
      <c r="B21" s="73"/>
      <c r="C21" s="4" t="s">
        <v>242</v>
      </c>
    </row>
    <row r="22" spans="2:12" ht="12.75" customHeight="1">
      <c r="B22" s="73"/>
      <c r="C22" s="9" t="s">
        <v>490</v>
      </c>
      <c r="D22" s="9"/>
      <c r="E22" s="9"/>
      <c r="F22" s="9"/>
      <c r="G22" s="9"/>
      <c r="H22" s="9"/>
      <c r="I22" s="9"/>
    </row>
    <row r="23" spans="2:12" ht="12.75" customHeight="1">
      <c r="B23" s="9"/>
      <c r="C23" s="9"/>
      <c r="D23" s="9"/>
      <c r="E23" s="9"/>
      <c r="F23" s="9"/>
      <c r="G23" s="9"/>
      <c r="H23" s="9"/>
    </row>
    <row r="24" spans="2:12" ht="12.75" customHeight="1">
      <c r="C24" s="362"/>
      <c r="D24" s="362"/>
      <c r="E24" s="362"/>
      <c r="F24" s="362"/>
      <c r="G24" s="362"/>
      <c r="H24" s="362"/>
      <c r="I24" s="362"/>
      <c r="J24" s="362"/>
      <c r="K24" s="362"/>
      <c r="L24" s="362"/>
    </row>
    <row r="25" spans="2:12" ht="12.75" customHeight="1">
      <c r="C25" s="362"/>
      <c r="D25" s="362"/>
      <c r="E25" s="362"/>
      <c r="F25" s="362"/>
      <c r="G25" s="362"/>
      <c r="H25" s="362"/>
      <c r="I25" s="362"/>
      <c r="J25" s="362"/>
      <c r="K25" s="362"/>
      <c r="L25" s="362"/>
    </row>
    <row r="26" spans="2:12" ht="12.75" customHeight="1"/>
    <row r="27" spans="2:12" ht="12.75" customHeight="1"/>
    <row r="28" spans="2:12" ht="12.75" customHeight="1"/>
    <row r="29" spans="2:12" ht="12.75" customHeight="1"/>
    <row r="30" spans="2:12" ht="12.75" customHeight="1"/>
    <row r="31" spans="2:12" ht="12.75" customHeight="1"/>
    <row r="32" spans="2:12" ht="12.75" customHeight="1"/>
    <row r="33" ht="12.75" customHeight="1"/>
  </sheetData>
  <mergeCells count="2">
    <mergeCell ref="C6:I6"/>
    <mergeCell ref="C14:I14"/>
  </mergeCells>
  <pageMargins left="0.70866141732283472" right="0.70866141732283472" top="0.74803149606299213" bottom="0.74803149606299213" header="0.31496062992125984" footer="0.31496062992125984"/>
  <pageSetup paperSize="9" fitToHeight="2" orientation="landscape" r:id="rId1"/>
  <ignoredErrors>
    <ignoredError sqref="D19:I19 D11:E11 G11:I1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9F25F-57D0-4138-A03E-DC02A1CE7878}">
  <sheetPr codeName="Sheet50"/>
  <dimension ref="A1:AA182"/>
  <sheetViews>
    <sheetView zoomScaleNormal="100" zoomScaleSheetLayoutView="70" workbookViewId="0"/>
  </sheetViews>
  <sheetFormatPr defaultColWidth="9.1796875" defaultRowHeight="13"/>
  <cols>
    <col min="1" max="1" width="9.1796875" style="1"/>
    <col min="2" max="2" width="19.26953125" style="1" customWidth="1"/>
    <col min="3" max="3" width="41.26953125" style="1" customWidth="1"/>
    <col min="4" max="4" width="25.453125" style="48" customWidth="1"/>
    <col min="5" max="5" width="25.26953125" style="48" customWidth="1"/>
    <col min="6" max="6" width="25.453125" style="48" customWidth="1"/>
    <col min="7" max="7" width="25" style="48" customWidth="1"/>
    <col min="8" max="8" width="24.81640625" style="48" customWidth="1"/>
    <col min="9" max="9" width="25.26953125" style="48" customWidth="1"/>
    <col min="10" max="10" width="25" style="227" customWidth="1"/>
    <col min="11" max="11" width="9.1796875" style="1"/>
    <col min="12" max="12" width="19.26953125" style="1" customWidth="1"/>
    <col min="13" max="13" width="44.26953125" style="1" customWidth="1"/>
    <col min="14" max="14" width="25.453125" style="48" customWidth="1"/>
    <col min="15" max="15" width="25.26953125" style="48" customWidth="1"/>
    <col min="16" max="16" width="25.453125" style="48" customWidth="1"/>
    <col min="17" max="17" width="25" style="48" customWidth="1"/>
    <col min="18" max="18" width="24.81640625" style="48" customWidth="1"/>
    <col min="19" max="19" width="25.26953125" style="48" customWidth="1"/>
    <col min="20" max="20" width="25" style="227" customWidth="1"/>
    <col min="21" max="21" width="9.1796875" style="1"/>
    <col min="22" max="22" width="9.1796875" style="353"/>
    <col min="23" max="16384" width="9.1796875" style="1"/>
  </cols>
  <sheetData>
    <row r="1" spans="1:24">
      <c r="A1" s="22" t="s">
        <v>111</v>
      </c>
      <c r="J1" s="48"/>
      <c r="K1" s="22" t="s">
        <v>491</v>
      </c>
    </row>
    <row r="2" spans="1:24">
      <c r="J2" s="48"/>
      <c r="N2" s="229"/>
      <c r="X2" s="2"/>
    </row>
    <row r="3" spans="1:24">
      <c r="B3" s="10" t="s">
        <v>16</v>
      </c>
      <c r="J3" s="48"/>
      <c r="K3" s="10" t="s">
        <v>16</v>
      </c>
      <c r="T3" s="48"/>
    </row>
    <row r="4" spans="1:24">
      <c r="B4" s="35"/>
      <c r="C4" s="40"/>
      <c r="J4" s="48"/>
      <c r="K4" s="48"/>
      <c r="L4" s="35"/>
      <c r="M4" s="40"/>
      <c r="N4" s="230"/>
      <c r="O4" s="203"/>
      <c r="P4" s="203"/>
      <c r="Q4" s="203"/>
      <c r="S4" s="203"/>
      <c r="T4" s="228"/>
    </row>
    <row r="6" spans="1:24" ht="15" customHeight="1">
      <c r="B6" s="534"/>
      <c r="C6" s="479"/>
      <c r="D6" s="535" t="s">
        <v>113</v>
      </c>
      <c r="E6" s="535" t="s">
        <v>114</v>
      </c>
      <c r="F6" s="535" t="s">
        <v>115</v>
      </c>
      <c r="G6" s="535" t="s">
        <v>116</v>
      </c>
      <c r="H6" s="535" t="s">
        <v>117</v>
      </c>
      <c r="I6" s="535" t="s">
        <v>183</v>
      </c>
      <c r="J6" s="536" t="s">
        <v>184</v>
      </c>
      <c r="L6" s="534"/>
      <c r="M6" s="479"/>
      <c r="N6" s="535" t="s">
        <v>113</v>
      </c>
      <c r="O6" s="535" t="s">
        <v>114</v>
      </c>
      <c r="P6" s="535" t="s">
        <v>115</v>
      </c>
      <c r="Q6" s="535" t="s">
        <v>116</v>
      </c>
      <c r="R6" s="535" t="s">
        <v>117</v>
      </c>
      <c r="S6" s="535" t="s">
        <v>183</v>
      </c>
      <c r="T6" s="536" t="s">
        <v>184</v>
      </c>
    </row>
    <row r="7" spans="1:24" ht="12.75" customHeight="1">
      <c r="B7" s="785" t="s">
        <v>492</v>
      </c>
      <c r="C7" s="767" t="s">
        <v>363</v>
      </c>
      <c r="D7" s="787" t="s">
        <v>470</v>
      </c>
      <c r="E7" s="781" t="s">
        <v>368</v>
      </c>
      <c r="F7" s="781" t="s">
        <v>369</v>
      </c>
      <c r="G7" s="781" t="s">
        <v>370</v>
      </c>
      <c r="H7" s="781" t="s">
        <v>493</v>
      </c>
      <c r="I7" s="781" t="s">
        <v>471</v>
      </c>
      <c r="J7" s="783" t="s">
        <v>373</v>
      </c>
      <c r="L7" s="785" t="s">
        <v>494</v>
      </c>
      <c r="M7" s="767" t="s">
        <v>363</v>
      </c>
      <c r="N7" s="787" t="s">
        <v>470</v>
      </c>
      <c r="O7" s="781" t="s">
        <v>368</v>
      </c>
      <c r="P7" s="781" t="s">
        <v>369</v>
      </c>
      <c r="Q7" s="781" t="s">
        <v>370</v>
      </c>
      <c r="R7" s="781" t="s">
        <v>493</v>
      </c>
      <c r="S7" s="781" t="s">
        <v>471</v>
      </c>
      <c r="T7" s="783" t="s">
        <v>373</v>
      </c>
    </row>
    <row r="8" spans="1:24" ht="12.75" customHeight="1">
      <c r="B8" s="786"/>
      <c r="C8" s="772"/>
      <c r="D8" s="788"/>
      <c r="E8" s="782"/>
      <c r="F8" s="782"/>
      <c r="G8" s="782"/>
      <c r="H8" s="782"/>
      <c r="I8" s="782"/>
      <c r="J8" s="784"/>
      <c r="L8" s="786"/>
      <c r="M8" s="772"/>
      <c r="N8" s="788"/>
      <c r="O8" s="782"/>
      <c r="P8" s="782"/>
      <c r="Q8" s="782"/>
      <c r="R8" s="782"/>
      <c r="S8" s="782"/>
      <c r="T8" s="784"/>
    </row>
    <row r="9" spans="1:24" ht="12.75" customHeight="1">
      <c r="B9" s="537" t="s">
        <v>495</v>
      </c>
      <c r="C9" s="479"/>
      <c r="D9" s="530"/>
      <c r="E9" s="530"/>
      <c r="F9" s="530"/>
      <c r="G9" s="530"/>
      <c r="H9" s="530"/>
      <c r="I9" s="530"/>
      <c r="J9" s="538"/>
      <c r="L9" s="537" t="str">
        <f>+B9</f>
        <v>Central governments and central banks (F-IRB)</v>
      </c>
      <c r="M9" s="479"/>
      <c r="N9" s="530"/>
      <c r="O9" s="530"/>
      <c r="P9" s="530"/>
      <c r="Q9" s="530"/>
      <c r="R9" s="530"/>
      <c r="S9" s="530"/>
      <c r="T9" s="538"/>
    </row>
    <row r="10" spans="1:24" ht="12.75" customHeight="1">
      <c r="B10" s="517"/>
      <c r="C10" s="479" t="s">
        <v>378</v>
      </c>
      <c r="D10" s="530">
        <v>57908.915000000001</v>
      </c>
      <c r="E10" s="539">
        <v>4.6999999999999993E-3</v>
      </c>
      <c r="F10" s="530">
        <v>146</v>
      </c>
      <c r="G10" s="538">
        <v>44.944699999999997</v>
      </c>
      <c r="H10" s="318">
        <v>1.3704879999999999</v>
      </c>
      <c r="I10" s="530">
        <v>1356.125</v>
      </c>
      <c r="J10" s="538">
        <v>2.3418000000000001</v>
      </c>
      <c r="K10" s="475"/>
      <c r="L10" s="517"/>
      <c r="M10" s="479" t="s">
        <v>378</v>
      </c>
      <c r="N10" s="530">
        <v>53480.88</v>
      </c>
      <c r="O10" s="539">
        <v>5.0000000000000001E-3</v>
      </c>
      <c r="P10" s="530">
        <v>132</v>
      </c>
      <c r="Q10" s="538">
        <v>45</v>
      </c>
      <c r="R10" s="318">
        <v>1.0366</v>
      </c>
      <c r="S10" s="530">
        <v>946.23</v>
      </c>
      <c r="T10" s="538">
        <f>+S10/N10*100</f>
        <v>1.7692865188456137</v>
      </c>
    </row>
    <row r="11" spans="1:24" ht="12.75" customHeight="1">
      <c r="B11" s="517"/>
      <c r="C11" s="479" t="s">
        <v>381</v>
      </c>
      <c r="D11" s="530"/>
      <c r="E11" s="539"/>
      <c r="F11" s="530"/>
      <c r="G11" s="538"/>
      <c r="H11" s="538"/>
      <c r="I11" s="530"/>
      <c r="J11" s="538">
        <v>0</v>
      </c>
      <c r="K11" s="475"/>
      <c r="L11" s="517"/>
      <c r="M11" s="479" t="s">
        <v>381</v>
      </c>
      <c r="N11" s="530"/>
      <c r="O11" s="538"/>
      <c r="P11" s="530"/>
      <c r="Q11" s="538"/>
      <c r="R11" s="538"/>
      <c r="S11" s="530"/>
      <c r="T11" s="538"/>
    </row>
    <row r="12" spans="1:24">
      <c r="B12" s="517"/>
      <c r="C12" s="479" t="s">
        <v>382</v>
      </c>
      <c r="D12" s="530"/>
      <c r="E12" s="539"/>
      <c r="F12" s="530"/>
      <c r="G12" s="538"/>
      <c r="H12" s="538"/>
      <c r="I12" s="530"/>
      <c r="J12" s="538">
        <v>0</v>
      </c>
      <c r="K12" s="475"/>
      <c r="L12" s="517"/>
      <c r="M12" s="479" t="s">
        <v>382</v>
      </c>
      <c r="N12" s="530"/>
      <c r="O12" s="538"/>
      <c r="P12" s="530"/>
      <c r="Q12" s="538"/>
      <c r="R12" s="538"/>
      <c r="S12" s="530"/>
      <c r="T12" s="538"/>
    </row>
    <row r="13" spans="1:24">
      <c r="B13" s="517"/>
      <c r="C13" s="479" t="s">
        <v>383</v>
      </c>
      <c r="D13" s="530"/>
      <c r="E13" s="539"/>
      <c r="F13" s="530"/>
      <c r="G13" s="538"/>
      <c r="H13" s="538"/>
      <c r="I13" s="530"/>
      <c r="J13" s="538">
        <v>0</v>
      </c>
      <c r="K13" s="475"/>
      <c r="L13" s="517"/>
      <c r="M13" s="479" t="s">
        <v>383</v>
      </c>
      <c r="N13" s="530"/>
      <c r="O13" s="538"/>
      <c r="P13" s="530"/>
      <c r="Q13" s="538"/>
      <c r="R13" s="538"/>
      <c r="S13" s="530"/>
      <c r="T13" s="538"/>
    </row>
    <row r="14" spans="1:24" ht="12.75" customHeight="1">
      <c r="B14" s="517"/>
      <c r="C14" s="479" t="s">
        <v>384</v>
      </c>
      <c r="D14" s="530"/>
      <c r="E14" s="539"/>
      <c r="F14" s="530"/>
      <c r="G14" s="538"/>
      <c r="H14" s="538"/>
      <c r="I14" s="530"/>
      <c r="J14" s="538">
        <v>0</v>
      </c>
      <c r="K14" s="475"/>
      <c r="L14" s="517"/>
      <c r="M14" s="479" t="s">
        <v>384</v>
      </c>
      <c r="N14" s="530"/>
      <c r="O14" s="538"/>
      <c r="P14" s="530"/>
      <c r="Q14" s="538"/>
      <c r="R14" s="538"/>
      <c r="S14" s="530"/>
      <c r="T14" s="538"/>
    </row>
    <row r="15" spans="1:24">
      <c r="B15" s="517"/>
      <c r="C15" s="479" t="s">
        <v>387</v>
      </c>
      <c r="D15" s="530">
        <v>7.5060000000000002</v>
      </c>
      <c r="E15" s="539">
        <v>6</v>
      </c>
      <c r="F15" s="530">
        <v>1</v>
      </c>
      <c r="G15" s="538">
        <v>45</v>
      </c>
      <c r="H15" s="318">
        <v>2.5</v>
      </c>
      <c r="I15" s="530">
        <v>12.7</v>
      </c>
      <c r="J15" s="538">
        <v>169.19</v>
      </c>
      <c r="K15" s="475"/>
      <c r="L15" s="517"/>
      <c r="M15" s="479" t="s">
        <v>387</v>
      </c>
      <c r="N15" s="530">
        <v>10.93</v>
      </c>
      <c r="O15" s="539">
        <v>6</v>
      </c>
      <c r="P15" s="530">
        <v>1</v>
      </c>
      <c r="Q15" s="538">
        <v>45</v>
      </c>
      <c r="R15" s="318">
        <v>2.5</v>
      </c>
      <c r="S15" s="530">
        <v>18.489999999999998</v>
      </c>
      <c r="T15" s="538">
        <f>+S15/N15*100</f>
        <v>169.16742909423604</v>
      </c>
    </row>
    <row r="16" spans="1:24">
      <c r="B16" s="517"/>
      <c r="C16" s="479" t="s">
        <v>390</v>
      </c>
      <c r="D16" s="530"/>
      <c r="E16" s="539"/>
      <c r="F16" s="530"/>
      <c r="G16" s="538"/>
      <c r="H16" s="538"/>
      <c r="I16" s="530"/>
      <c r="J16" s="538">
        <v>0</v>
      </c>
      <c r="K16" s="475"/>
      <c r="L16" s="517"/>
      <c r="M16" s="479" t="s">
        <v>390</v>
      </c>
      <c r="N16" s="530"/>
      <c r="O16" s="538"/>
      <c r="P16" s="530"/>
      <c r="Q16" s="538"/>
      <c r="R16" s="538"/>
      <c r="S16" s="530"/>
      <c r="T16" s="538"/>
    </row>
    <row r="17" spans="2:20">
      <c r="B17" s="517"/>
      <c r="C17" s="479" t="s">
        <v>394</v>
      </c>
      <c r="D17" s="530"/>
      <c r="E17" s="539"/>
      <c r="F17" s="530"/>
      <c r="G17" s="538"/>
      <c r="H17" s="538"/>
      <c r="I17" s="530"/>
      <c r="J17" s="538">
        <v>0</v>
      </c>
      <c r="K17" s="475"/>
      <c r="L17" s="517"/>
      <c r="M17" s="479" t="s">
        <v>394</v>
      </c>
      <c r="N17" s="530"/>
      <c r="O17" s="538"/>
      <c r="P17" s="530"/>
      <c r="Q17" s="538"/>
      <c r="R17" s="538"/>
      <c r="S17" s="530"/>
      <c r="T17" s="538"/>
    </row>
    <row r="18" spans="2:20" ht="26">
      <c r="B18" s="517"/>
      <c r="C18" s="540" t="s">
        <v>496</v>
      </c>
      <c r="D18" s="541">
        <v>57916.421999999999</v>
      </c>
      <c r="E18" s="542">
        <v>5.5000000000000005E-3</v>
      </c>
      <c r="F18" s="541">
        <v>147</v>
      </c>
      <c r="G18" s="543">
        <v>44.944699999999997</v>
      </c>
      <c r="H18" s="544">
        <v>1.370635</v>
      </c>
      <c r="I18" s="541">
        <v>1368.825</v>
      </c>
      <c r="J18" s="543">
        <v>2.3633999999999999</v>
      </c>
      <c r="K18" s="475"/>
      <c r="L18" s="517"/>
      <c r="M18" s="540" t="s">
        <v>496</v>
      </c>
      <c r="N18" s="541">
        <v>53491.8</v>
      </c>
      <c r="O18" s="542">
        <v>6.0000000000000001E-3</v>
      </c>
      <c r="P18" s="541">
        <v>133</v>
      </c>
      <c r="Q18" s="543">
        <v>45</v>
      </c>
      <c r="R18" s="544">
        <v>1.0368999999999999</v>
      </c>
      <c r="S18" s="541">
        <v>964.71</v>
      </c>
      <c r="T18" s="543">
        <f>+S18/N18*100</f>
        <v>1.803472681794219</v>
      </c>
    </row>
    <row r="21" spans="2:20">
      <c r="B21" s="534"/>
      <c r="C21" s="479"/>
      <c r="D21" s="535" t="s">
        <v>113</v>
      </c>
      <c r="E21" s="535" t="s">
        <v>114</v>
      </c>
      <c r="F21" s="535" t="s">
        <v>115</v>
      </c>
      <c r="G21" s="535" t="s">
        <v>116</v>
      </c>
      <c r="H21" s="535" t="s">
        <v>117</v>
      </c>
      <c r="I21" s="535" t="s">
        <v>183</v>
      </c>
      <c r="J21" s="536" t="s">
        <v>184</v>
      </c>
      <c r="L21" s="534"/>
      <c r="M21" s="479"/>
      <c r="N21" s="535" t="s">
        <v>113</v>
      </c>
      <c r="O21" s="535" t="s">
        <v>114</v>
      </c>
      <c r="P21" s="535" t="s">
        <v>115</v>
      </c>
      <c r="Q21" s="535" t="s">
        <v>116</v>
      </c>
      <c r="R21" s="535" t="s">
        <v>117</v>
      </c>
      <c r="S21" s="535" t="s">
        <v>183</v>
      </c>
      <c r="T21" s="536" t="s">
        <v>184</v>
      </c>
    </row>
    <row r="22" spans="2:20" ht="12.75" customHeight="1">
      <c r="B22" s="785" t="s">
        <v>492</v>
      </c>
      <c r="C22" s="777" t="s">
        <v>363</v>
      </c>
      <c r="D22" s="787" t="s">
        <v>470</v>
      </c>
      <c r="E22" s="781" t="s">
        <v>368</v>
      </c>
      <c r="F22" s="781" t="s">
        <v>369</v>
      </c>
      <c r="G22" s="781" t="s">
        <v>370</v>
      </c>
      <c r="H22" s="781" t="s">
        <v>493</v>
      </c>
      <c r="I22" s="781" t="s">
        <v>471</v>
      </c>
      <c r="J22" s="783" t="s">
        <v>373</v>
      </c>
      <c r="L22" s="785" t="s">
        <v>494</v>
      </c>
      <c r="M22" s="777" t="s">
        <v>363</v>
      </c>
      <c r="N22" s="787" t="s">
        <v>470</v>
      </c>
      <c r="O22" s="781" t="s">
        <v>368</v>
      </c>
      <c r="P22" s="781" t="s">
        <v>369</v>
      </c>
      <c r="Q22" s="781" t="s">
        <v>370</v>
      </c>
      <c r="R22" s="781" t="s">
        <v>493</v>
      </c>
      <c r="S22" s="781" t="s">
        <v>471</v>
      </c>
      <c r="T22" s="783" t="s">
        <v>373</v>
      </c>
    </row>
    <row r="23" spans="2:20">
      <c r="B23" s="786"/>
      <c r="C23" s="777"/>
      <c r="D23" s="788"/>
      <c r="E23" s="782"/>
      <c r="F23" s="782"/>
      <c r="G23" s="782"/>
      <c r="H23" s="782"/>
      <c r="I23" s="782"/>
      <c r="J23" s="784"/>
      <c r="L23" s="786"/>
      <c r="M23" s="777"/>
      <c r="N23" s="788"/>
      <c r="O23" s="782"/>
      <c r="P23" s="782"/>
      <c r="Q23" s="782"/>
      <c r="R23" s="782"/>
      <c r="S23" s="782"/>
      <c r="T23" s="784"/>
    </row>
    <row r="24" spans="2:20" ht="12.75" customHeight="1">
      <c r="B24" s="537" t="s">
        <v>497</v>
      </c>
      <c r="C24" s="479"/>
      <c r="D24" s="530"/>
      <c r="E24" s="530"/>
      <c r="F24" s="530"/>
      <c r="G24" s="530"/>
      <c r="H24" s="530"/>
      <c r="I24" s="530"/>
      <c r="J24" s="538"/>
      <c r="L24" s="537" t="str">
        <f>+B24</f>
        <v>Institutions (F-IRB)</v>
      </c>
      <c r="M24" s="479"/>
      <c r="N24" s="530"/>
      <c r="O24" s="530"/>
      <c r="P24" s="530"/>
      <c r="Q24" s="530"/>
      <c r="R24" s="530"/>
      <c r="S24" s="530"/>
      <c r="T24" s="538"/>
    </row>
    <row r="25" spans="2:20" ht="12.75" customHeight="1">
      <c r="B25" s="517"/>
      <c r="C25" s="479" t="s">
        <v>378</v>
      </c>
      <c r="D25" s="530">
        <v>3890.857</v>
      </c>
      <c r="E25" s="539">
        <v>3.1799999999999995E-2</v>
      </c>
      <c r="F25" s="530">
        <f>72</f>
        <v>72</v>
      </c>
      <c r="G25" s="538">
        <v>2.0163000000000002</v>
      </c>
      <c r="H25" s="318">
        <v>2.4780440000000001</v>
      </c>
      <c r="I25" s="530">
        <v>37.734000000000002</v>
      </c>
      <c r="J25" s="538">
        <v>0.9698</v>
      </c>
      <c r="K25" s="475"/>
      <c r="L25" s="517"/>
      <c r="M25" s="479" t="s">
        <v>378</v>
      </c>
      <c r="N25" s="530">
        <v>6426.0875310000001</v>
      </c>
      <c r="O25" s="539">
        <v>3.3000000000000002E-2</v>
      </c>
      <c r="P25" s="530">
        <v>76</v>
      </c>
      <c r="Q25" s="538">
        <v>1.107</v>
      </c>
      <c r="R25" s="308">
        <v>2.4962</v>
      </c>
      <c r="S25" s="530">
        <v>34.215809999999998</v>
      </c>
      <c r="T25" s="538">
        <f>+S25/N25*100</f>
        <v>0.53245166417263978</v>
      </c>
    </row>
    <row r="26" spans="2:20" ht="12.75" customHeight="1">
      <c r="B26" s="517"/>
      <c r="C26" s="479" t="s">
        <v>381</v>
      </c>
      <c r="D26" s="530">
        <v>424.73200000000003</v>
      </c>
      <c r="E26" s="539">
        <v>0.20950000000000002</v>
      </c>
      <c r="F26" s="530">
        <v>15</v>
      </c>
      <c r="G26" s="538">
        <v>13.156599999999999</v>
      </c>
      <c r="H26" s="538">
        <v>2.5</v>
      </c>
      <c r="I26" s="530">
        <v>73.631</v>
      </c>
      <c r="J26" s="538">
        <v>17.335900000000002</v>
      </c>
      <c r="K26" s="475"/>
      <c r="L26" s="517"/>
      <c r="M26" s="479" t="s">
        <v>381</v>
      </c>
      <c r="N26" s="530">
        <v>741.24359900000002</v>
      </c>
      <c r="O26" s="539">
        <v>0.21</v>
      </c>
      <c r="P26" s="530">
        <v>12</v>
      </c>
      <c r="Q26" s="538">
        <v>14.765000000000001</v>
      </c>
      <c r="R26" s="308">
        <v>2.5</v>
      </c>
      <c r="S26" s="530">
        <v>117.034772</v>
      </c>
      <c r="T26" s="538">
        <f>+S26/N26*100</f>
        <v>15.78897573724613</v>
      </c>
    </row>
    <row r="27" spans="2:20" ht="12.75" customHeight="1">
      <c r="B27" s="517"/>
      <c r="C27" s="479" t="s">
        <v>382</v>
      </c>
      <c r="D27" s="530">
        <v>11.084</v>
      </c>
      <c r="E27" s="539">
        <v>0.40810000000000002</v>
      </c>
      <c r="F27" s="530">
        <v>4</v>
      </c>
      <c r="G27" s="538">
        <v>25.084200000000003</v>
      </c>
      <c r="H27" s="538">
        <v>1.659545</v>
      </c>
      <c r="I27" s="530">
        <v>3.81</v>
      </c>
      <c r="J27" s="538">
        <v>34.371899999999997</v>
      </c>
      <c r="K27" s="475"/>
      <c r="L27" s="517"/>
      <c r="M27" s="479" t="s">
        <v>382</v>
      </c>
      <c r="N27" s="530">
        <v>29.67388</v>
      </c>
      <c r="O27" s="539">
        <v>0.40499999999999997</v>
      </c>
      <c r="P27" s="530">
        <v>7</v>
      </c>
      <c r="Q27" s="538">
        <v>14.417</v>
      </c>
      <c r="R27" s="308">
        <v>2.5</v>
      </c>
      <c r="S27" s="530">
        <v>5.8146469999999999</v>
      </c>
      <c r="T27" s="538">
        <f>+S27/N27*100</f>
        <v>19.595169219529094</v>
      </c>
    </row>
    <row r="28" spans="2:20" ht="12.75" customHeight="1">
      <c r="B28" s="517"/>
      <c r="C28" s="479" t="s">
        <v>383</v>
      </c>
      <c r="D28" s="530">
        <v>6.6639999999999997</v>
      </c>
      <c r="E28" s="539">
        <v>0.59399999999999997</v>
      </c>
      <c r="F28" s="530">
        <v>2</v>
      </c>
      <c r="G28" s="538">
        <v>45</v>
      </c>
      <c r="H28" s="538">
        <v>2.5</v>
      </c>
      <c r="I28" s="530">
        <v>5.3070000000000004</v>
      </c>
      <c r="J28" s="538">
        <v>79.6387</v>
      </c>
      <c r="K28" s="475"/>
      <c r="L28" s="517"/>
      <c r="M28" s="479" t="s">
        <v>383</v>
      </c>
      <c r="N28" s="530">
        <v>9.7364219999999992</v>
      </c>
      <c r="O28" s="539">
        <v>0.59199999999999997</v>
      </c>
      <c r="P28" s="530">
        <v>2</v>
      </c>
      <c r="Q28" s="538">
        <v>45</v>
      </c>
      <c r="R28" s="308">
        <v>2.5</v>
      </c>
      <c r="S28" s="530">
        <v>7.7437300000000002</v>
      </c>
      <c r="T28" s="538">
        <f>+S28/N28*100</f>
        <v>79.533631553767918</v>
      </c>
    </row>
    <row r="29" spans="2:20" ht="12.75" customHeight="1">
      <c r="B29" s="517"/>
      <c r="C29" s="479" t="s">
        <v>384</v>
      </c>
      <c r="D29" s="530">
        <v>49.767000000000003</v>
      </c>
      <c r="E29" s="539">
        <v>1.3712</v>
      </c>
      <c r="F29" s="530">
        <v>5</v>
      </c>
      <c r="G29" s="538">
        <v>43.667899999999996</v>
      </c>
      <c r="H29" s="538">
        <v>2.5</v>
      </c>
      <c r="I29" s="530">
        <v>63.37</v>
      </c>
      <c r="J29" s="538">
        <v>127.3331</v>
      </c>
      <c r="K29" s="475"/>
      <c r="L29" s="517"/>
      <c r="M29" s="479" t="s">
        <v>384</v>
      </c>
      <c r="N29" s="530">
        <v>33.394469999999998</v>
      </c>
      <c r="O29" s="539">
        <v>1.298</v>
      </c>
      <c r="P29" s="530">
        <v>4</v>
      </c>
      <c r="Q29" s="538">
        <v>43.578000000000003</v>
      </c>
      <c r="R29" s="308">
        <v>2.5</v>
      </c>
      <c r="S29" s="530">
        <v>39.072035999999997</v>
      </c>
      <c r="T29" s="538">
        <f>+S29/N29*100</f>
        <v>117.00151552038407</v>
      </c>
    </row>
    <row r="30" spans="2:20" ht="12.75" customHeight="1">
      <c r="B30" s="517"/>
      <c r="C30" s="479" t="s">
        <v>387</v>
      </c>
      <c r="D30" s="530"/>
      <c r="E30" s="539"/>
      <c r="F30" s="530"/>
      <c r="G30" s="538"/>
      <c r="H30" s="318"/>
      <c r="I30" s="530"/>
      <c r="J30" s="538"/>
      <c r="K30" s="475"/>
      <c r="L30" s="517"/>
      <c r="M30" s="479" t="s">
        <v>387</v>
      </c>
      <c r="N30" s="530"/>
      <c r="O30" s="538"/>
      <c r="P30" s="530"/>
      <c r="Q30" s="538"/>
      <c r="R30" s="538"/>
      <c r="S30" s="530"/>
      <c r="T30" s="538"/>
    </row>
    <row r="31" spans="2:20" ht="12.75" customHeight="1">
      <c r="B31" s="517"/>
      <c r="C31" s="479" t="s">
        <v>390</v>
      </c>
      <c r="D31" s="530"/>
      <c r="E31" s="539"/>
      <c r="F31" s="530"/>
      <c r="G31" s="538"/>
      <c r="H31" s="538"/>
      <c r="I31" s="530"/>
      <c r="J31" s="538"/>
      <c r="K31" s="475"/>
      <c r="L31" s="517"/>
      <c r="M31" s="479" t="s">
        <v>390</v>
      </c>
      <c r="N31" s="530"/>
      <c r="O31" s="538"/>
      <c r="P31" s="530"/>
      <c r="Q31" s="538"/>
      <c r="R31" s="538"/>
      <c r="S31" s="530"/>
      <c r="T31" s="538"/>
    </row>
    <row r="32" spans="2:20" ht="12.75" customHeight="1">
      <c r="B32" s="517"/>
      <c r="C32" s="479" t="s">
        <v>394</v>
      </c>
      <c r="D32" s="530"/>
      <c r="E32" s="539"/>
      <c r="F32" s="530"/>
      <c r="G32" s="538"/>
      <c r="H32" s="538"/>
      <c r="I32" s="530"/>
      <c r="J32" s="538"/>
      <c r="K32" s="475"/>
      <c r="L32" s="517"/>
      <c r="M32" s="479" t="s">
        <v>394</v>
      </c>
      <c r="N32" s="530"/>
      <c r="O32" s="538"/>
      <c r="P32" s="530"/>
      <c r="Q32" s="538"/>
      <c r="R32" s="538"/>
      <c r="S32" s="530"/>
      <c r="T32" s="538"/>
    </row>
    <row r="33" spans="2:20" ht="12.75" customHeight="1">
      <c r="B33" s="517"/>
      <c r="C33" s="540" t="s">
        <v>498</v>
      </c>
      <c r="D33" s="541">
        <v>4383.1040000000003</v>
      </c>
      <c r="E33" s="542">
        <v>6.6100000000000006E-2</v>
      </c>
      <c r="F33" s="541">
        <f>98</f>
        <v>98</v>
      </c>
      <c r="G33" s="543">
        <v>3.6923999999999997</v>
      </c>
      <c r="H33" s="544">
        <v>2.4783849999999998</v>
      </c>
      <c r="I33" s="541">
        <v>183.85300000000001</v>
      </c>
      <c r="J33" s="543">
        <v>4.1945000000000006</v>
      </c>
      <c r="K33" s="475"/>
      <c r="L33" s="517"/>
      <c r="M33" s="540" t="s">
        <v>498</v>
      </c>
      <c r="N33" s="541">
        <v>7240.135902</v>
      </c>
      <c r="O33" s="542">
        <v>5.9000000000000004E-2</v>
      </c>
      <c r="P33" s="541">
        <v>101</v>
      </c>
      <c r="Q33" s="543">
        <v>2.8149999999999999</v>
      </c>
      <c r="R33" s="544">
        <v>2.5</v>
      </c>
      <c r="S33" s="541">
        <v>203.88099600000001</v>
      </c>
      <c r="T33" s="543">
        <f>+S33/N33*100</f>
        <v>2.8159829975523021</v>
      </c>
    </row>
    <row r="35" spans="2:20">
      <c r="G35" s="48" t="s">
        <v>499</v>
      </c>
    </row>
    <row r="36" spans="2:20">
      <c r="B36" s="534"/>
      <c r="C36" s="479"/>
      <c r="D36" s="535" t="s">
        <v>113</v>
      </c>
      <c r="E36" s="535" t="s">
        <v>114</v>
      </c>
      <c r="F36" s="535" t="s">
        <v>115</v>
      </c>
      <c r="G36" s="535" t="s">
        <v>116</v>
      </c>
      <c r="H36" s="535" t="s">
        <v>117</v>
      </c>
      <c r="I36" s="535" t="s">
        <v>183</v>
      </c>
      <c r="J36" s="536" t="s">
        <v>184</v>
      </c>
      <c r="L36" s="534"/>
      <c r="M36" s="479"/>
      <c r="N36" s="535" t="s">
        <v>113</v>
      </c>
      <c r="O36" s="535" t="s">
        <v>114</v>
      </c>
      <c r="P36" s="535" t="s">
        <v>115</v>
      </c>
      <c r="Q36" s="535" t="s">
        <v>116</v>
      </c>
      <c r="R36" s="535" t="s">
        <v>117</v>
      </c>
      <c r="S36" s="535" t="s">
        <v>183</v>
      </c>
      <c r="T36" s="536" t="s">
        <v>184</v>
      </c>
    </row>
    <row r="37" spans="2:20" ht="12.75" customHeight="1">
      <c r="B37" s="785" t="s">
        <v>492</v>
      </c>
      <c r="C37" s="777" t="s">
        <v>363</v>
      </c>
      <c r="D37" s="787" t="s">
        <v>470</v>
      </c>
      <c r="E37" s="781" t="s">
        <v>368</v>
      </c>
      <c r="F37" s="781" t="s">
        <v>369</v>
      </c>
      <c r="G37" s="781" t="s">
        <v>370</v>
      </c>
      <c r="H37" s="781" t="s">
        <v>493</v>
      </c>
      <c r="I37" s="781" t="s">
        <v>471</v>
      </c>
      <c r="J37" s="783" t="s">
        <v>373</v>
      </c>
      <c r="L37" s="785" t="s">
        <v>494</v>
      </c>
      <c r="M37" s="777" t="s">
        <v>363</v>
      </c>
      <c r="N37" s="787" t="s">
        <v>470</v>
      </c>
      <c r="O37" s="781" t="s">
        <v>368</v>
      </c>
      <c r="P37" s="781" t="s">
        <v>369</v>
      </c>
      <c r="Q37" s="781" t="s">
        <v>370</v>
      </c>
      <c r="R37" s="781" t="s">
        <v>493</v>
      </c>
      <c r="S37" s="781" t="s">
        <v>471</v>
      </c>
      <c r="T37" s="783" t="s">
        <v>373</v>
      </c>
    </row>
    <row r="38" spans="2:20">
      <c r="B38" s="786"/>
      <c r="C38" s="777"/>
      <c r="D38" s="788"/>
      <c r="E38" s="782"/>
      <c r="F38" s="782"/>
      <c r="G38" s="782"/>
      <c r="H38" s="782"/>
      <c r="I38" s="782"/>
      <c r="J38" s="784"/>
      <c r="L38" s="786"/>
      <c r="M38" s="777"/>
      <c r="N38" s="788"/>
      <c r="O38" s="782"/>
      <c r="P38" s="782"/>
      <c r="Q38" s="782"/>
      <c r="R38" s="782"/>
      <c r="S38" s="782"/>
      <c r="T38" s="784"/>
    </row>
    <row r="39" spans="2:20">
      <c r="B39" s="537" t="s">
        <v>500</v>
      </c>
      <c r="C39" s="479"/>
      <c r="D39" s="530"/>
      <c r="E39" s="530"/>
      <c r="F39" s="530"/>
      <c r="G39" s="530"/>
      <c r="H39" s="530"/>
      <c r="I39" s="530"/>
      <c r="J39" s="538"/>
      <c r="L39" s="537" t="str">
        <f>+B39</f>
        <v>Corporates - SME  (F-IRB)</v>
      </c>
      <c r="M39" s="479"/>
      <c r="N39" s="530"/>
      <c r="O39" s="530"/>
      <c r="P39" s="530"/>
      <c r="Q39" s="530"/>
      <c r="R39" s="530"/>
      <c r="S39" s="530"/>
      <c r="T39" s="538"/>
    </row>
    <row r="40" spans="2:20">
      <c r="B40" s="517"/>
      <c r="C40" s="479" t="s">
        <v>378</v>
      </c>
      <c r="D40" s="530"/>
      <c r="E40" s="539"/>
      <c r="F40" s="530"/>
      <c r="G40" s="538"/>
      <c r="H40" s="318"/>
      <c r="I40" s="530"/>
      <c r="J40" s="538"/>
      <c r="K40" s="475"/>
      <c r="L40" s="517"/>
      <c r="M40" s="479" t="s">
        <v>378</v>
      </c>
      <c r="N40" s="530">
        <v>8.1304000000000001E-2</v>
      </c>
      <c r="O40" s="539">
        <v>0.09</v>
      </c>
      <c r="P40" s="530">
        <v>1</v>
      </c>
      <c r="Q40" s="538">
        <v>45</v>
      </c>
      <c r="R40" s="308">
        <v>2.5</v>
      </c>
      <c r="S40" s="530">
        <v>1.4376E-2</v>
      </c>
      <c r="T40" s="538">
        <f t="shared" ref="T40" si="0">+S40/N40*100</f>
        <v>17.681786873954543</v>
      </c>
    </row>
    <row r="41" spans="2:20">
      <c r="B41" s="517"/>
      <c r="C41" s="479" t="s">
        <v>381</v>
      </c>
      <c r="D41" s="530">
        <v>5.6269999999999998</v>
      </c>
      <c r="E41" s="539">
        <v>0.20899999999999999</v>
      </c>
      <c r="F41" s="530">
        <v>1</v>
      </c>
      <c r="G41" s="538"/>
      <c r="H41" s="538">
        <v>2.0895600000000001</v>
      </c>
      <c r="I41" s="530"/>
      <c r="J41" s="538"/>
      <c r="K41" s="475"/>
      <c r="L41" s="517"/>
      <c r="M41" s="479" t="s">
        <v>381</v>
      </c>
      <c r="N41" s="530"/>
      <c r="O41" s="538"/>
      <c r="P41" s="530"/>
      <c r="Q41" s="538"/>
      <c r="R41" s="538"/>
      <c r="S41" s="530"/>
      <c r="T41" s="538"/>
    </row>
    <row r="42" spans="2:20">
      <c r="B42" s="517"/>
      <c r="C42" s="479" t="s">
        <v>382</v>
      </c>
      <c r="D42" s="530">
        <v>1.218</v>
      </c>
      <c r="E42" s="539">
        <v>0.49</v>
      </c>
      <c r="F42" s="530">
        <v>1</v>
      </c>
      <c r="G42" s="538"/>
      <c r="H42" s="538">
        <v>0.5</v>
      </c>
      <c r="I42" s="530"/>
      <c r="J42" s="538"/>
      <c r="K42" s="475"/>
      <c r="L42" s="517"/>
      <c r="M42" s="479" t="s">
        <v>382</v>
      </c>
      <c r="N42" s="530"/>
      <c r="O42" s="538"/>
      <c r="P42" s="530"/>
      <c r="Q42" s="538"/>
      <c r="R42" s="538"/>
      <c r="S42" s="530"/>
      <c r="T42" s="538"/>
    </row>
    <row r="43" spans="2:20">
      <c r="B43" s="517"/>
      <c r="C43" s="479" t="s">
        <v>383</v>
      </c>
      <c r="D43" s="530">
        <v>0.34100000000000003</v>
      </c>
      <c r="E43" s="539">
        <v>0.55930000000000002</v>
      </c>
      <c r="F43" s="530">
        <v>1</v>
      </c>
      <c r="G43" s="538">
        <v>45</v>
      </c>
      <c r="H43" s="538">
        <v>2.5</v>
      </c>
      <c r="I43" s="530">
        <v>0.159</v>
      </c>
      <c r="J43" s="538">
        <v>46.608899999999998</v>
      </c>
      <c r="K43" s="475"/>
      <c r="L43" s="517"/>
      <c r="M43" s="479" t="s">
        <v>383</v>
      </c>
      <c r="N43" s="530"/>
      <c r="O43" s="538"/>
      <c r="P43" s="530"/>
      <c r="Q43" s="538"/>
      <c r="R43" s="538"/>
      <c r="S43" s="530"/>
      <c r="T43" s="538"/>
    </row>
    <row r="44" spans="2:20">
      <c r="B44" s="517"/>
      <c r="C44" s="479" t="s">
        <v>384</v>
      </c>
      <c r="D44" s="530">
        <v>37.249000000000002</v>
      </c>
      <c r="E44" s="539">
        <v>1.4508000000000001</v>
      </c>
      <c r="F44" s="530">
        <v>57</v>
      </c>
      <c r="G44" s="538">
        <v>36.278399999999998</v>
      </c>
      <c r="H44" s="538">
        <v>2.128819</v>
      </c>
      <c r="I44" s="530">
        <v>21.359000000000002</v>
      </c>
      <c r="J44" s="538">
        <v>57.342700000000001</v>
      </c>
      <c r="K44" s="475"/>
      <c r="L44" s="517"/>
      <c r="M44" s="479" t="s">
        <v>384</v>
      </c>
      <c r="N44" s="530">
        <v>87.893839999999997</v>
      </c>
      <c r="O44" s="539">
        <v>1.32</v>
      </c>
      <c r="P44" s="530">
        <v>50</v>
      </c>
      <c r="Q44" s="538">
        <v>39.686999999999998</v>
      </c>
      <c r="R44" s="308">
        <v>2.2672999999999996</v>
      </c>
      <c r="S44" s="530">
        <v>56.151043000000001</v>
      </c>
      <c r="T44" s="538">
        <f t="shared" ref="T44:T45" si="1">+S44/N44*100</f>
        <v>63.885072036902699</v>
      </c>
    </row>
    <row r="45" spans="2:20">
      <c r="B45" s="517"/>
      <c r="C45" s="479" t="s">
        <v>387</v>
      </c>
      <c r="D45" s="530"/>
      <c r="E45" s="539"/>
      <c r="F45" s="530"/>
      <c r="G45" s="538"/>
      <c r="H45" s="318"/>
      <c r="I45" s="530"/>
      <c r="J45" s="538"/>
      <c r="K45" s="475"/>
      <c r="L45" s="517"/>
      <c r="M45" s="479" t="s">
        <v>387</v>
      </c>
      <c r="N45" s="530">
        <v>0.26382299999999997</v>
      </c>
      <c r="O45" s="539">
        <v>2.85</v>
      </c>
      <c r="P45" s="530">
        <v>2</v>
      </c>
      <c r="Q45" s="538">
        <v>45</v>
      </c>
      <c r="R45" s="308">
        <v>2.5</v>
      </c>
      <c r="S45" s="530">
        <v>0.236457</v>
      </c>
      <c r="T45" s="538">
        <f t="shared" si="1"/>
        <v>89.627136375524515</v>
      </c>
    </row>
    <row r="46" spans="2:20">
      <c r="B46" s="517"/>
      <c r="C46" s="479" t="s">
        <v>390</v>
      </c>
      <c r="D46" s="530"/>
      <c r="E46" s="539"/>
      <c r="F46" s="530"/>
      <c r="G46" s="538"/>
      <c r="H46" s="538"/>
      <c r="I46" s="530"/>
      <c r="J46" s="538"/>
      <c r="K46" s="475"/>
      <c r="L46" s="517"/>
      <c r="M46" s="479" t="s">
        <v>390</v>
      </c>
      <c r="N46" s="530"/>
      <c r="O46" s="538"/>
      <c r="P46" s="530"/>
      <c r="Q46" s="538"/>
      <c r="R46" s="538"/>
      <c r="S46" s="530"/>
      <c r="T46" s="538"/>
    </row>
    <row r="47" spans="2:20">
      <c r="B47" s="517"/>
      <c r="C47" s="479" t="s">
        <v>394</v>
      </c>
      <c r="D47" s="530"/>
      <c r="E47" s="539"/>
      <c r="F47" s="530"/>
      <c r="G47" s="538"/>
      <c r="H47" s="538"/>
      <c r="I47" s="530"/>
      <c r="J47" s="538"/>
      <c r="K47" s="475"/>
      <c r="L47" s="517"/>
      <c r="M47" s="479" t="s">
        <v>394</v>
      </c>
      <c r="N47" s="530"/>
      <c r="O47" s="538"/>
      <c r="P47" s="530"/>
      <c r="Q47" s="538"/>
      <c r="R47" s="538"/>
      <c r="S47" s="530"/>
      <c r="T47" s="538"/>
    </row>
    <row r="48" spans="2:20">
      <c r="B48" s="517"/>
      <c r="C48" s="540" t="s">
        <v>501</v>
      </c>
      <c r="D48" s="541">
        <v>44.436</v>
      </c>
      <c r="E48" s="542">
        <v>1.2603</v>
      </c>
      <c r="F48" s="541">
        <v>60</v>
      </c>
      <c r="G48" s="543">
        <v>30.756399999999999</v>
      </c>
      <c r="H48" s="544">
        <v>2.0820430000000001</v>
      </c>
      <c r="I48" s="541">
        <v>21.518999999999998</v>
      </c>
      <c r="J48" s="543">
        <v>48.426099999999998</v>
      </c>
      <c r="K48" s="475"/>
      <c r="L48" s="517"/>
      <c r="M48" s="540" t="s">
        <v>501</v>
      </c>
      <c r="N48" s="541">
        <v>88.238967000000002</v>
      </c>
      <c r="O48" s="542">
        <v>1.323</v>
      </c>
      <c r="P48" s="541">
        <v>53</v>
      </c>
      <c r="Q48" s="543">
        <v>39.707000000000001</v>
      </c>
      <c r="R48" s="544">
        <v>2.2682000000000002</v>
      </c>
      <c r="S48" s="541">
        <v>56.401876000000001</v>
      </c>
      <c r="T48" s="543">
        <f t="shared" ref="T48" si="2">+S48/N48*100</f>
        <v>63.919465421665691</v>
      </c>
    </row>
    <row r="51" spans="2:20">
      <c r="B51" s="534"/>
      <c r="C51" s="479"/>
      <c r="D51" s="535" t="s">
        <v>113</v>
      </c>
      <c r="E51" s="535" t="s">
        <v>114</v>
      </c>
      <c r="F51" s="535" t="s">
        <v>115</v>
      </c>
      <c r="G51" s="535" t="s">
        <v>116</v>
      </c>
      <c r="H51" s="535" t="s">
        <v>117</v>
      </c>
      <c r="I51" s="535" t="s">
        <v>183</v>
      </c>
      <c r="J51" s="536" t="s">
        <v>184</v>
      </c>
      <c r="L51" s="534"/>
      <c r="M51" s="479"/>
      <c r="N51" s="535" t="s">
        <v>113</v>
      </c>
      <c r="O51" s="535" t="s">
        <v>114</v>
      </c>
      <c r="P51" s="535" t="s">
        <v>115</v>
      </c>
      <c r="Q51" s="535" t="s">
        <v>116</v>
      </c>
      <c r="R51" s="535" t="s">
        <v>117</v>
      </c>
      <c r="S51" s="535" t="s">
        <v>183</v>
      </c>
      <c r="T51" s="536" t="s">
        <v>184</v>
      </c>
    </row>
    <row r="52" spans="2:20" ht="12.75" customHeight="1">
      <c r="B52" s="785" t="s">
        <v>492</v>
      </c>
      <c r="C52" s="777" t="s">
        <v>363</v>
      </c>
      <c r="D52" s="787" t="s">
        <v>470</v>
      </c>
      <c r="E52" s="781" t="s">
        <v>368</v>
      </c>
      <c r="F52" s="781" t="s">
        <v>369</v>
      </c>
      <c r="G52" s="781" t="s">
        <v>370</v>
      </c>
      <c r="H52" s="781" t="s">
        <v>493</v>
      </c>
      <c r="I52" s="781" t="s">
        <v>471</v>
      </c>
      <c r="J52" s="783" t="s">
        <v>373</v>
      </c>
      <c r="L52" s="785" t="s">
        <v>494</v>
      </c>
      <c r="M52" s="777" t="s">
        <v>363</v>
      </c>
      <c r="N52" s="787" t="s">
        <v>470</v>
      </c>
      <c r="O52" s="781" t="s">
        <v>368</v>
      </c>
      <c r="P52" s="781" t="s">
        <v>369</v>
      </c>
      <c r="Q52" s="781" t="s">
        <v>370</v>
      </c>
      <c r="R52" s="781" t="s">
        <v>493</v>
      </c>
      <c r="S52" s="781" t="s">
        <v>471</v>
      </c>
      <c r="T52" s="783" t="s">
        <v>373</v>
      </c>
    </row>
    <row r="53" spans="2:20">
      <c r="B53" s="786"/>
      <c r="C53" s="777"/>
      <c r="D53" s="788"/>
      <c r="E53" s="782"/>
      <c r="F53" s="782"/>
      <c r="G53" s="782"/>
      <c r="H53" s="782"/>
      <c r="I53" s="782"/>
      <c r="J53" s="784"/>
      <c r="L53" s="786"/>
      <c r="M53" s="777"/>
      <c r="N53" s="788"/>
      <c r="O53" s="782"/>
      <c r="P53" s="782"/>
      <c r="Q53" s="782"/>
      <c r="R53" s="782"/>
      <c r="S53" s="782"/>
      <c r="T53" s="784"/>
    </row>
    <row r="54" spans="2:20">
      <c r="B54" s="537" t="s">
        <v>502</v>
      </c>
      <c r="C54" s="479"/>
      <c r="D54" s="530"/>
      <c r="E54" s="530"/>
      <c r="F54" s="530"/>
      <c r="G54" s="530"/>
      <c r="H54" s="530"/>
      <c r="I54" s="530"/>
      <c r="J54" s="538"/>
      <c r="L54" s="537" t="str">
        <f>+B54</f>
        <v>Corporates - Other (F-IRB)</v>
      </c>
      <c r="M54" s="479"/>
      <c r="N54" s="530"/>
      <c r="O54" s="530"/>
      <c r="P54" s="530"/>
      <c r="Q54" s="530"/>
      <c r="R54" s="530"/>
      <c r="S54" s="530"/>
      <c r="T54" s="538"/>
    </row>
    <row r="55" spans="2:20">
      <c r="B55" s="517"/>
      <c r="C55" s="479" t="s">
        <v>378</v>
      </c>
      <c r="D55" s="530">
        <v>3335.4409999999998</v>
      </c>
      <c r="E55" s="539">
        <v>4.8099999999999997E-2</v>
      </c>
      <c r="F55" s="530">
        <v>48</v>
      </c>
      <c r="G55" s="538">
        <v>44.9529</v>
      </c>
      <c r="H55" s="318">
        <v>2.5</v>
      </c>
      <c r="I55" s="530">
        <v>652.10900000000004</v>
      </c>
      <c r="J55" s="538">
        <v>19.550899999999999</v>
      </c>
      <c r="K55" s="475"/>
      <c r="L55" s="517"/>
      <c r="M55" s="479" t="s">
        <v>378</v>
      </c>
      <c r="N55" s="530">
        <v>1976.663976</v>
      </c>
      <c r="O55" s="539">
        <v>5.2999999999999999E-2</v>
      </c>
      <c r="P55" s="530">
        <v>47</v>
      </c>
      <c r="Q55" s="538">
        <v>45</v>
      </c>
      <c r="R55" s="308">
        <v>2.5</v>
      </c>
      <c r="S55" s="530">
        <v>411.31827600000003</v>
      </c>
      <c r="T55" s="538">
        <f t="shared" ref="T55:T60" si="3">+S55/N55*100</f>
        <v>20.808710078905186</v>
      </c>
    </row>
    <row r="56" spans="2:20">
      <c r="B56" s="517"/>
      <c r="C56" s="479" t="s">
        <v>381</v>
      </c>
      <c r="D56" s="530">
        <v>1005.809</v>
      </c>
      <c r="E56" s="539">
        <v>0.1638</v>
      </c>
      <c r="F56" s="530">
        <v>46</v>
      </c>
      <c r="G56" s="538">
        <v>45</v>
      </c>
      <c r="H56" s="538">
        <v>2.5</v>
      </c>
      <c r="I56" s="530">
        <v>429.30799999999999</v>
      </c>
      <c r="J56" s="538">
        <v>42.6828</v>
      </c>
      <c r="K56" s="475"/>
      <c r="L56" s="517"/>
      <c r="M56" s="479" t="s">
        <v>381</v>
      </c>
      <c r="N56" s="530">
        <v>656.24233800000002</v>
      </c>
      <c r="O56" s="539">
        <v>0.17099999999999999</v>
      </c>
      <c r="P56" s="530">
        <v>47</v>
      </c>
      <c r="Q56" s="538">
        <v>44.89</v>
      </c>
      <c r="R56" s="308">
        <v>2.5</v>
      </c>
      <c r="S56" s="530">
        <v>279.032982</v>
      </c>
      <c r="T56" s="538">
        <f t="shared" si="3"/>
        <v>42.519807979838085</v>
      </c>
    </row>
    <row r="57" spans="2:20">
      <c r="B57" s="517"/>
      <c r="C57" s="479" t="s">
        <v>382</v>
      </c>
      <c r="D57" s="530">
        <v>91.326999999999998</v>
      </c>
      <c r="E57" s="539">
        <v>0.34339999999999998</v>
      </c>
      <c r="F57" s="530">
        <v>31</v>
      </c>
      <c r="G57" s="538">
        <v>45</v>
      </c>
      <c r="H57" s="538">
        <v>2.5</v>
      </c>
      <c r="I57" s="530">
        <v>64.231999999999999</v>
      </c>
      <c r="J57" s="538">
        <v>70.331600000000009</v>
      </c>
      <c r="K57" s="475"/>
      <c r="L57" s="517"/>
      <c r="M57" s="479" t="s">
        <v>382</v>
      </c>
      <c r="N57" s="530">
        <v>76.265006</v>
      </c>
      <c r="O57" s="539">
        <v>0.374</v>
      </c>
      <c r="P57" s="530">
        <v>31</v>
      </c>
      <c r="Q57" s="538">
        <v>45</v>
      </c>
      <c r="R57" s="308">
        <v>2.5</v>
      </c>
      <c r="S57" s="530">
        <v>49.019669</v>
      </c>
      <c r="T57" s="538">
        <f t="shared" si="3"/>
        <v>64.275441084997752</v>
      </c>
    </row>
    <row r="58" spans="2:20">
      <c r="B58" s="517"/>
      <c r="C58" s="479" t="s">
        <v>383</v>
      </c>
      <c r="D58" s="530">
        <v>37.344000000000001</v>
      </c>
      <c r="E58" s="539">
        <v>0.59870000000000001</v>
      </c>
      <c r="F58" s="530">
        <v>12</v>
      </c>
      <c r="G58" s="538">
        <v>45</v>
      </c>
      <c r="H58" s="538">
        <v>2.5</v>
      </c>
      <c r="I58" s="530">
        <v>29.358000000000001</v>
      </c>
      <c r="J58" s="538">
        <v>78.616200000000006</v>
      </c>
      <c r="K58" s="475"/>
      <c r="L58" s="517"/>
      <c r="M58" s="479" t="s">
        <v>383</v>
      </c>
      <c r="N58" s="530">
        <v>25.699995999999999</v>
      </c>
      <c r="O58" s="539">
        <v>0.59300000000000008</v>
      </c>
      <c r="P58" s="530">
        <v>11</v>
      </c>
      <c r="Q58" s="538">
        <v>45</v>
      </c>
      <c r="R58" s="308">
        <v>2.5</v>
      </c>
      <c r="S58" s="530">
        <v>16.645513999999999</v>
      </c>
      <c r="T58" s="538">
        <f t="shared" si="3"/>
        <v>64.768547045688251</v>
      </c>
    </row>
    <row r="59" spans="2:20">
      <c r="B59" s="517"/>
      <c r="C59" s="479" t="s">
        <v>384</v>
      </c>
      <c r="D59" s="530">
        <v>87.65</v>
      </c>
      <c r="E59" s="539">
        <v>1.1860000000000002</v>
      </c>
      <c r="F59" s="530">
        <v>40</v>
      </c>
      <c r="G59" s="538">
        <v>45</v>
      </c>
      <c r="H59" s="538">
        <v>2.5</v>
      </c>
      <c r="I59" s="530">
        <v>87.926000000000002</v>
      </c>
      <c r="J59" s="538">
        <v>100.3147</v>
      </c>
      <c r="K59" s="475"/>
      <c r="L59" s="517"/>
      <c r="M59" s="479" t="s">
        <v>384</v>
      </c>
      <c r="N59" s="530">
        <v>233.22529</v>
      </c>
      <c r="O59" s="539">
        <v>1.0680000000000001</v>
      </c>
      <c r="P59" s="530">
        <v>44</v>
      </c>
      <c r="Q59" s="538">
        <v>45</v>
      </c>
      <c r="R59" s="308">
        <v>2.5</v>
      </c>
      <c r="S59" s="530">
        <v>226.172436</v>
      </c>
      <c r="T59" s="538">
        <f t="shared" si="3"/>
        <v>96.975948020045337</v>
      </c>
    </row>
    <row r="60" spans="2:20">
      <c r="B60" s="517"/>
      <c r="C60" s="479" t="s">
        <v>387</v>
      </c>
      <c r="D60" s="530">
        <v>1.0740000000000001</v>
      </c>
      <c r="E60" s="539">
        <v>3.2598000000000003</v>
      </c>
      <c r="F60" s="530">
        <v>2</v>
      </c>
      <c r="G60" s="538">
        <v>45</v>
      </c>
      <c r="H60" s="318">
        <v>2.5</v>
      </c>
      <c r="I60" s="530">
        <v>1.3340000000000001</v>
      </c>
      <c r="J60" s="538">
        <v>124.19739999999999</v>
      </c>
      <c r="K60" s="475"/>
      <c r="L60" s="517"/>
      <c r="M60" s="479" t="s">
        <v>387</v>
      </c>
      <c r="N60" s="530">
        <v>3.6975180000000001</v>
      </c>
      <c r="O60" s="539">
        <v>3.4909999999999997</v>
      </c>
      <c r="P60" s="530">
        <v>5</v>
      </c>
      <c r="Q60" s="538">
        <v>24.891999999999999</v>
      </c>
      <c r="R60" s="308">
        <v>2.5</v>
      </c>
      <c r="S60" s="530">
        <v>2.7945570000000002</v>
      </c>
      <c r="T60" s="538">
        <f t="shared" si="3"/>
        <v>75.579266956915419</v>
      </c>
    </row>
    <row r="61" spans="2:20">
      <c r="B61" s="517"/>
      <c r="C61" s="479" t="s">
        <v>390</v>
      </c>
      <c r="D61" s="530"/>
      <c r="E61" s="539"/>
      <c r="F61" s="530"/>
      <c r="G61" s="538"/>
      <c r="H61" s="538"/>
      <c r="I61" s="530"/>
      <c r="J61" s="538"/>
      <c r="K61" s="475"/>
      <c r="L61" s="517"/>
      <c r="M61" s="479" t="s">
        <v>390</v>
      </c>
      <c r="N61" s="530"/>
      <c r="O61" s="538"/>
      <c r="P61" s="530"/>
      <c r="Q61" s="538"/>
      <c r="R61" s="538"/>
      <c r="S61" s="530"/>
      <c r="T61" s="538"/>
    </row>
    <row r="62" spans="2:20">
      <c r="B62" s="517"/>
      <c r="C62" s="479" t="s">
        <v>394</v>
      </c>
      <c r="D62" s="530"/>
      <c r="E62" s="539"/>
      <c r="F62" s="530"/>
      <c r="G62" s="538"/>
      <c r="H62" s="538"/>
      <c r="I62" s="530"/>
      <c r="J62" s="538"/>
      <c r="K62" s="475"/>
      <c r="L62" s="517"/>
      <c r="M62" s="479" t="s">
        <v>394</v>
      </c>
      <c r="N62" s="530"/>
      <c r="O62" s="538"/>
      <c r="P62" s="530"/>
      <c r="Q62" s="538"/>
      <c r="R62" s="538"/>
      <c r="S62" s="530"/>
      <c r="T62" s="538"/>
    </row>
    <row r="63" spans="2:20">
      <c r="B63" s="517"/>
      <c r="C63" s="540" t="s">
        <v>501</v>
      </c>
      <c r="D63" s="541">
        <v>4558.6450000000004</v>
      </c>
      <c r="E63" s="542">
        <v>0.1067</v>
      </c>
      <c r="F63" s="541">
        <v>179</v>
      </c>
      <c r="G63" s="543">
        <v>44.965600000000002</v>
      </c>
      <c r="H63" s="544">
        <v>2.5</v>
      </c>
      <c r="I63" s="541">
        <v>1264.2660000000001</v>
      </c>
      <c r="J63" s="543">
        <v>27.7333</v>
      </c>
      <c r="K63" s="475"/>
      <c r="L63" s="517"/>
      <c r="M63" s="540" t="s">
        <v>501</v>
      </c>
      <c r="N63" s="541">
        <v>2971.7941249999999</v>
      </c>
      <c r="O63" s="542">
        <v>0.17600000000000002</v>
      </c>
      <c r="P63" s="541">
        <v>185</v>
      </c>
      <c r="Q63" s="543">
        <v>44.951000000000001</v>
      </c>
      <c r="R63" s="544">
        <v>2.5</v>
      </c>
      <c r="S63" s="541">
        <v>984.98343399999999</v>
      </c>
      <c r="T63" s="543">
        <f t="shared" ref="T63" si="4">+S63/N63*100</f>
        <v>33.144403433397322</v>
      </c>
    </row>
    <row r="66" spans="2:20">
      <c r="B66" s="534"/>
      <c r="C66" s="479"/>
      <c r="D66" s="535" t="s">
        <v>113</v>
      </c>
      <c r="E66" s="535" t="s">
        <v>114</v>
      </c>
      <c r="F66" s="535" t="s">
        <v>115</v>
      </c>
      <c r="G66" s="535" t="s">
        <v>116</v>
      </c>
      <c r="H66" s="535" t="s">
        <v>117</v>
      </c>
      <c r="I66" s="535" t="s">
        <v>183</v>
      </c>
      <c r="J66" s="536" t="s">
        <v>184</v>
      </c>
      <c r="L66" s="534"/>
      <c r="M66" s="479"/>
      <c r="N66" s="535" t="s">
        <v>113</v>
      </c>
      <c r="O66" s="535" t="s">
        <v>114</v>
      </c>
      <c r="P66" s="535" t="s">
        <v>115</v>
      </c>
      <c r="Q66" s="535" t="s">
        <v>116</v>
      </c>
      <c r="R66" s="535" t="s">
        <v>117</v>
      </c>
      <c r="S66" s="535" t="s">
        <v>183</v>
      </c>
      <c r="T66" s="536" t="s">
        <v>184</v>
      </c>
    </row>
    <row r="67" spans="2:20" ht="15" customHeight="1">
      <c r="B67" s="785" t="s">
        <v>492</v>
      </c>
      <c r="C67" s="777" t="s">
        <v>363</v>
      </c>
      <c r="D67" s="787" t="s">
        <v>470</v>
      </c>
      <c r="E67" s="781" t="s">
        <v>368</v>
      </c>
      <c r="F67" s="781" t="s">
        <v>369</v>
      </c>
      <c r="G67" s="781" t="s">
        <v>370</v>
      </c>
      <c r="H67" s="781" t="s">
        <v>493</v>
      </c>
      <c r="I67" s="781" t="s">
        <v>471</v>
      </c>
      <c r="J67" s="783" t="s">
        <v>373</v>
      </c>
      <c r="L67" s="785" t="s">
        <v>494</v>
      </c>
      <c r="M67" s="777" t="s">
        <v>363</v>
      </c>
      <c r="N67" s="787" t="s">
        <v>470</v>
      </c>
      <c r="O67" s="781" t="s">
        <v>368</v>
      </c>
      <c r="P67" s="781" t="s">
        <v>369</v>
      </c>
      <c r="Q67" s="781" t="s">
        <v>370</v>
      </c>
      <c r="R67" s="781" t="s">
        <v>493</v>
      </c>
      <c r="S67" s="781" t="s">
        <v>471</v>
      </c>
      <c r="T67" s="783" t="s">
        <v>373</v>
      </c>
    </row>
    <row r="68" spans="2:20">
      <c r="B68" s="786"/>
      <c r="C68" s="777"/>
      <c r="D68" s="788"/>
      <c r="E68" s="782"/>
      <c r="F68" s="782"/>
      <c r="G68" s="782"/>
      <c r="H68" s="782"/>
      <c r="I68" s="782"/>
      <c r="J68" s="784"/>
      <c r="L68" s="786"/>
      <c r="M68" s="777"/>
      <c r="N68" s="788"/>
      <c r="O68" s="782"/>
      <c r="P68" s="782"/>
      <c r="Q68" s="782"/>
      <c r="R68" s="782"/>
      <c r="S68" s="782"/>
      <c r="T68" s="784"/>
    </row>
    <row r="69" spans="2:20">
      <c r="B69" s="537" t="s">
        <v>503</v>
      </c>
      <c r="C69" s="479"/>
      <c r="D69" s="530"/>
      <c r="E69" s="530"/>
      <c r="F69" s="530"/>
      <c r="G69" s="530"/>
      <c r="H69" s="530"/>
      <c r="I69" s="530"/>
      <c r="J69" s="538"/>
      <c r="L69" s="537" t="str">
        <f>+B69</f>
        <v>Corporates - Specialised Lending (F-IRB)</v>
      </c>
      <c r="M69" s="479"/>
      <c r="N69" s="530"/>
      <c r="O69" s="530"/>
      <c r="P69" s="530"/>
      <c r="Q69" s="530"/>
      <c r="R69" s="530"/>
      <c r="S69" s="530"/>
      <c r="T69" s="538"/>
    </row>
    <row r="70" spans="2:20">
      <c r="B70" s="517"/>
      <c r="C70" s="479" t="s">
        <v>378</v>
      </c>
      <c r="D70" s="530"/>
      <c r="E70" s="539"/>
      <c r="F70" s="530"/>
      <c r="G70" s="538"/>
      <c r="H70" s="318"/>
      <c r="I70" s="530"/>
      <c r="J70" s="538"/>
      <c r="K70" s="475"/>
      <c r="L70" s="517"/>
      <c r="M70" s="479" t="s">
        <v>378</v>
      </c>
      <c r="N70" s="530"/>
      <c r="O70" s="538"/>
      <c r="P70" s="530"/>
      <c r="Q70" s="538"/>
      <c r="R70" s="530"/>
      <c r="S70" s="530"/>
      <c r="T70" s="538"/>
    </row>
    <row r="71" spans="2:20">
      <c r="B71" s="517"/>
      <c r="C71" s="479" t="s">
        <v>381</v>
      </c>
      <c r="D71" s="530">
        <v>6.7149999999999999</v>
      </c>
      <c r="E71" s="539">
        <v>0.15</v>
      </c>
      <c r="F71" s="530">
        <v>1</v>
      </c>
      <c r="G71" s="538">
        <v>45</v>
      </c>
      <c r="H71" s="538">
        <v>2.5</v>
      </c>
      <c r="I71" s="530">
        <v>2.0960000000000001</v>
      </c>
      <c r="J71" s="538">
        <v>31.2212</v>
      </c>
      <c r="K71" s="475"/>
      <c r="L71" s="517"/>
      <c r="M71" s="479" t="s">
        <v>381</v>
      </c>
      <c r="N71" s="530">
        <v>16.687187000000002</v>
      </c>
      <c r="O71" s="539">
        <v>0.15</v>
      </c>
      <c r="P71" s="530">
        <v>1</v>
      </c>
      <c r="Q71" s="538">
        <v>45</v>
      </c>
      <c r="R71" s="308">
        <v>2.5</v>
      </c>
      <c r="S71" s="530">
        <v>5.3647929999999997</v>
      </c>
      <c r="T71" s="538">
        <f t="shared" ref="T71:T73" si="5">+S71/N71*100</f>
        <v>32.149175292396492</v>
      </c>
    </row>
    <row r="72" spans="2:20">
      <c r="B72" s="517"/>
      <c r="C72" s="479" t="s">
        <v>382</v>
      </c>
      <c r="D72" s="530">
        <v>0.32500000000000001</v>
      </c>
      <c r="E72" s="539">
        <v>0.43</v>
      </c>
      <c r="F72" s="530">
        <v>2</v>
      </c>
      <c r="G72" s="538">
        <v>45</v>
      </c>
      <c r="H72" s="538">
        <v>2.5</v>
      </c>
      <c r="I72" s="530">
        <v>0.224</v>
      </c>
      <c r="J72" s="538">
        <v>68.810599999999994</v>
      </c>
      <c r="K72" s="475"/>
      <c r="L72" s="517"/>
      <c r="M72" s="479" t="s">
        <v>382</v>
      </c>
      <c r="N72" s="530">
        <v>1.4506840000000001</v>
      </c>
      <c r="O72" s="539">
        <v>0.43</v>
      </c>
      <c r="P72" s="530">
        <v>2</v>
      </c>
      <c r="Q72" s="538">
        <v>45</v>
      </c>
      <c r="R72" s="308">
        <v>2.5</v>
      </c>
      <c r="S72" s="530">
        <v>0.99822500000000003</v>
      </c>
      <c r="T72" s="538">
        <f t="shared" si="5"/>
        <v>68.810643806645686</v>
      </c>
    </row>
    <row r="73" spans="2:20" ht="12.75" customHeight="1">
      <c r="B73" s="517"/>
      <c r="C73" s="479" t="s">
        <v>383</v>
      </c>
      <c r="D73" s="530">
        <v>14.659000000000001</v>
      </c>
      <c r="E73" s="539">
        <v>0.53680000000000005</v>
      </c>
      <c r="F73" s="530">
        <v>2</v>
      </c>
      <c r="G73" s="538"/>
      <c r="H73" s="538">
        <v>2.5</v>
      </c>
      <c r="I73" s="530"/>
      <c r="J73" s="538"/>
      <c r="K73" s="475"/>
      <c r="L73" s="517"/>
      <c r="M73" s="479" t="s">
        <v>383</v>
      </c>
      <c r="N73" s="530">
        <v>29.998598000000001</v>
      </c>
      <c r="O73" s="539">
        <v>0.53699999999999992</v>
      </c>
      <c r="P73" s="530">
        <v>2</v>
      </c>
      <c r="Q73" s="538"/>
      <c r="R73" s="308">
        <v>2.5</v>
      </c>
      <c r="S73" s="530"/>
      <c r="T73" s="538">
        <f t="shared" si="5"/>
        <v>0</v>
      </c>
    </row>
    <row r="74" spans="2:20">
      <c r="B74" s="517"/>
      <c r="C74" s="479" t="s">
        <v>384</v>
      </c>
      <c r="D74" s="530"/>
      <c r="E74" s="539"/>
      <c r="F74" s="530"/>
      <c r="G74" s="538"/>
      <c r="H74" s="538"/>
      <c r="I74" s="530"/>
      <c r="J74" s="538"/>
      <c r="K74" s="475"/>
      <c r="L74" s="517"/>
      <c r="M74" s="479" t="s">
        <v>384</v>
      </c>
      <c r="N74" s="530"/>
      <c r="O74" s="538"/>
      <c r="P74" s="530"/>
      <c r="Q74" s="538"/>
      <c r="R74" s="530"/>
      <c r="S74" s="530"/>
      <c r="T74" s="538"/>
    </row>
    <row r="75" spans="2:20">
      <c r="B75" s="517"/>
      <c r="C75" s="479" t="s">
        <v>387</v>
      </c>
      <c r="D75" s="530"/>
      <c r="E75" s="539"/>
      <c r="F75" s="530"/>
      <c r="G75" s="538"/>
      <c r="H75" s="318"/>
      <c r="I75" s="530"/>
      <c r="J75" s="538"/>
      <c r="K75" s="475"/>
      <c r="L75" s="517"/>
      <c r="M75" s="479" t="s">
        <v>387</v>
      </c>
      <c r="N75" s="530"/>
      <c r="O75" s="538"/>
      <c r="P75" s="530"/>
      <c r="Q75" s="538"/>
      <c r="R75" s="530"/>
      <c r="S75" s="530"/>
      <c r="T75" s="538"/>
    </row>
    <row r="76" spans="2:20">
      <c r="B76" s="517"/>
      <c r="C76" s="479" t="s">
        <v>390</v>
      </c>
      <c r="D76" s="530">
        <v>2.641</v>
      </c>
      <c r="E76" s="539">
        <v>25</v>
      </c>
      <c r="F76" s="530">
        <v>1</v>
      </c>
      <c r="G76" s="538">
        <v>45</v>
      </c>
      <c r="H76" s="538">
        <v>2.5</v>
      </c>
      <c r="I76" s="530">
        <v>6.9039999999999999</v>
      </c>
      <c r="J76" s="538">
        <v>261.39909999999998</v>
      </c>
      <c r="K76" s="475"/>
      <c r="L76" s="517"/>
      <c r="M76" s="479" t="s">
        <v>390</v>
      </c>
      <c r="N76" s="530">
        <v>9.9246449999999999</v>
      </c>
      <c r="O76" s="539">
        <v>25</v>
      </c>
      <c r="P76" s="530">
        <v>1</v>
      </c>
      <c r="Q76" s="538">
        <v>45</v>
      </c>
      <c r="R76" s="308">
        <v>2.5</v>
      </c>
      <c r="S76" s="530">
        <v>25.942936</v>
      </c>
      <c r="T76" s="538">
        <f t="shared" ref="T76" si="6">+S76/N76*100</f>
        <v>261.39913316798737</v>
      </c>
    </row>
    <row r="77" spans="2:20">
      <c r="B77" s="517"/>
      <c r="C77" s="479" t="s">
        <v>394</v>
      </c>
      <c r="D77" s="530"/>
      <c r="E77" s="539"/>
      <c r="F77" s="530"/>
      <c r="G77" s="538"/>
      <c r="H77" s="538"/>
      <c r="I77" s="530"/>
      <c r="J77" s="538"/>
      <c r="K77" s="475"/>
      <c r="L77" s="517"/>
      <c r="M77" s="479" t="s">
        <v>394</v>
      </c>
      <c r="N77" s="530"/>
      <c r="O77" s="538"/>
      <c r="P77" s="530"/>
      <c r="Q77" s="538"/>
      <c r="R77" s="530"/>
      <c r="S77" s="530"/>
      <c r="T77" s="538"/>
    </row>
    <row r="78" spans="2:20">
      <c r="B78" s="517"/>
      <c r="C78" s="540" t="s">
        <v>504</v>
      </c>
      <c r="D78" s="541">
        <v>24.34</v>
      </c>
      <c r="E78" s="542">
        <v>3.0830000000000002</v>
      </c>
      <c r="F78" s="541">
        <v>6</v>
      </c>
      <c r="G78" s="543">
        <v>17.8979</v>
      </c>
      <c r="H78" s="544">
        <v>2.5</v>
      </c>
      <c r="I78" s="541">
        <v>9.2240000000000002</v>
      </c>
      <c r="J78" s="543">
        <v>37.894800000000004</v>
      </c>
      <c r="K78" s="475"/>
      <c r="L78" s="517"/>
      <c r="M78" s="540" t="s">
        <v>504</v>
      </c>
      <c r="N78" s="541">
        <v>58.061112999999999</v>
      </c>
      <c r="O78" s="542">
        <v>4.6050000000000004</v>
      </c>
      <c r="P78" s="541">
        <v>6</v>
      </c>
      <c r="Q78" s="543">
        <v>21.75</v>
      </c>
      <c r="R78" s="544">
        <v>2.5</v>
      </c>
      <c r="S78" s="541">
        <v>32.305953000000002</v>
      </c>
      <c r="T78" s="543">
        <f t="shared" ref="T78" si="7">+S78/N78*100</f>
        <v>55.641291271836288</v>
      </c>
    </row>
    <row r="81" spans="2:20">
      <c r="B81" s="534"/>
      <c r="C81" s="479"/>
      <c r="D81" s="535" t="s">
        <v>113</v>
      </c>
      <c r="E81" s="535" t="s">
        <v>114</v>
      </c>
      <c r="F81" s="535" t="s">
        <v>115</v>
      </c>
      <c r="G81" s="535" t="s">
        <v>116</v>
      </c>
      <c r="H81" s="535" t="s">
        <v>117</v>
      </c>
      <c r="I81" s="535" t="s">
        <v>183</v>
      </c>
      <c r="J81" s="536" t="s">
        <v>184</v>
      </c>
      <c r="L81" s="534"/>
      <c r="M81" s="479"/>
      <c r="N81" s="535" t="s">
        <v>113</v>
      </c>
      <c r="O81" s="535" t="s">
        <v>114</v>
      </c>
      <c r="P81" s="535" t="s">
        <v>115</v>
      </c>
      <c r="Q81" s="535" t="s">
        <v>116</v>
      </c>
      <c r="R81" s="535" t="s">
        <v>117</v>
      </c>
      <c r="S81" s="535" t="s">
        <v>183</v>
      </c>
      <c r="T81" s="536" t="s">
        <v>184</v>
      </c>
    </row>
    <row r="82" spans="2:20" ht="12.75" customHeight="1">
      <c r="B82" s="785" t="s">
        <v>492</v>
      </c>
      <c r="C82" s="777" t="s">
        <v>363</v>
      </c>
      <c r="D82" s="787" t="s">
        <v>470</v>
      </c>
      <c r="E82" s="781" t="s">
        <v>368</v>
      </c>
      <c r="F82" s="781" t="s">
        <v>369</v>
      </c>
      <c r="G82" s="781" t="s">
        <v>370</v>
      </c>
      <c r="H82" s="781" t="s">
        <v>493</v>
      </c>
      <c r="I82" s="781" t="s">
        <v>471</v>
      </c>
      <c r="J82" s="783" t="s">
        <v>373</v>
      </c>
      <c r="L82" s="785" t="s">
        <v>494</v>
      </c>
      <c r="M82" s="777" t="s">
        <v>363</v>
      </c>
      <c r="N82" s="787" t="s">
        <v>470</v>
      </c>
      <c r="O82" s="781" t="s">
        <v>368</v>
      </c>
      <c r="P82" s="781" t="s">
        <v>369</v>
      </c>
      <c r="Q82" s="781" t="s">
        <v>370</v>
      </c>
      <c r="R82" s="781" t="s">
        <v>493</v>
      </c>
      <c r="S82" s="781" t="s">
        <v>471</v>
      </c>
      <c r="T82" s="783" t="s">
        <v>373</v>
      </c>
    </row>
    <row r="83" spans="2:20">
      <c r="B83" s="786"/>
      <c r="C83" s="777"/>
      <c r="D83" s="788"/>
      <c r="E83" s="782"/>
      <c r="F83" s="782"/>
      <c r="G83" s="782"/>
      <c r="H83" s="782"/>
      <c r="I83" s="782"/>
      <c r="J83" s="784"/>
      <c r="L83" s="786"/>
      <c r="M83" s="777"/>
      <c r="N83" s="788"/>
      <c r="O83" s="782"/>
      <c r="P83" s="782"/>
      <c r="Q83" s="782"/>
      <c r="R83" s="782"/>
      <c r="S83" s="782"/>
      <c r="T83" s="784"/>
    </row>
    <row r="84" spans="2:20" ht="12.75" customHeight="1">
      <c r="B84" s="537" t="s">
        <v>505</v>
      </c>
      <c r="C84" s="479"/>
      <c r="D84" s="530"/>
      <c r="E84" s="530"/>
      <c r="F84" s="530"/>
      <c r="G84" s="530"/>
      <c r="H84" s="530"/>
      <c r="I84" s="530"/>
      <c r="J84" s="538"/>
      <c r="L84" s="537" t="str">
        <f>+B84</f>
        <v>Institutions (A-IRB)</v>
      </c>
      <c r="M84" s="479"/>
      <c r="N84" s="530"/>
      <c r="O84" s="530"/>
      <c r="P84" s="530"/>
      <c r="Q84" s="530"/>
      <c r="R84" s="530"/>
      <c r="S84" s="530"/>
      <c r="T84" s="538"/>
    </row>
    <row r="85" spans="2:20" ht="12.75" customHeight="1">
      <c r="B85" s="517"/>
      <c r="C85" s="479" t="s">
        <v>378</v>
      </c>
      <c r="D85" s="530">
        <v>77152.33</v>
      </c>
      <c r="E85" s="539">
        <v>4.5199999999999997E-2</v>
      </c>
      <c r="F85" s="530">
        <v>1124</v>
      </c>
      <c r="G85" s="538">
        <v>39.256799999999998</v>
      </c>
      <c r="H85" s="318">
        <v>1.173508</v>
      </c>
      <c r="I85" s="530">
        <v>9148.3469999999998</v>
      </c>
      <c r="J85" s="538">
        <v>11.8575</v>
      </c>
      <c r="K85" s="475"/>
      <c r="L85" s="517"/>
      <c r="M85" s="479" t="s">
        <v>378</v>
      </c>
      <c r="N85" s="530">
        <v>60888.670811999997</v>
      </c>
      <c r="O85" s="539">
        <v>4.2999999999999997E-2</v>
      </c>
      <c r="P85" s="530">
        <v>1038</v>
      </c>
      <c r="Q85" s="538">
        <v>39.271999999999998</v>
      </c>
      <c r="R85" s="308">
        <v>1.0871</v>
      </c>
      <c r="S85" s="530">
        <v>6574.3330070000002</v>
      </c>
      <c r="T85" s="538">
        <f t="shared" ref="T85:T91" si="8">+S85/N85*100</f>
        <v>10.797300908898022</v>
      </c>
    </row>
    <row r="86" spans="2:20" ht="12.75" customHeight="1">
      <c r="B86" s="517"/>
      <c r="C86" s="479" t="s">
        <v>381</v>
      </c>
      <c r="D86" s="530">
        <v>2510.6509999999998</v>
      </c>
      <c r="E86" s="539">
        <v>0.2117</v>
      </c>
      <c r="F86" s="530">
        <v>103</v>
      </c>
      <c r="G86" s="538">
        <v>39.497700000000002</v>
      </c>
      <c r="H86" s="538">
        <v>0.63455700000000004</v>
      </c>
      <c r="I86" s="530">
        <v>687.22500000000002</v>
      </c>
      <c r="J86" s="538">
        <v>27.372299999999999</v>
      </c>
      <c r="K86" s="475"/>
      <c r="L86" s="517"/>
      <c r="M86" s="479" t="s">
        <v>381</v>
      </c>
      <c r="N86" s="530">
        <v>1443.0499850000001</v>
      </c>
      <c r="O86" s="539">
        <v>0.20600000000000002</v>
      </c>
      <c r="P86" s="530">
        <v>93</v>
      </c>
      <c r="Q86" s="538">
        <v>40.573999999999998</v>
      </c>
      <c r="R86" s="308">
        <v>0.52729999999999999</v>
      </c>
      <c r="S86" s="530">
        <v>379.37591500000002</v>
      </c>
      <c r="T86" s="538">
        <f t="shared" si="8"/>
        <v>26.289866528774468</v>
      </c>
    </row>
    <row r="87" spans="2:20" ht="12.75" customHeight="1">
      <c r="B87" s="517"/>
      <c r="C87" s="479" t="s">
        <v>382</v>
      </c>
      <c r="D87" s="530">
        <v>4579.51</v>
      </c>
      <c r="E87" s="539">
        <v>0.3669</v>
      </c>
      <c r="F87" s="530">
        <v>212</v>
      </c>
      <c r="G87" s="538">
        <v>40.208100000000002</v>
      </c>
      <c r="H87" s="538">
        <v>0.42715900000000001</v>
      </c>
      <c r="I87" s="530">
        <v>1711.999</v>
      </c>
      <c r="J87" s="538">
        <v>37.383899999999997</v>
      </c>
      <c r="K87" s="475"/>
      <c r="L87" s="517"/>
      <c r="M87" s="479" t="s">
        <v>382</v>
      </c>
      <c r="N87" s="530">
        <v>4068.8338079999999</v>
      </c>
      <c r="O87" s="539">
        <v>0.36799999999999999</v>
      </c>
      <c r="P87" s="530">
        <v>188</v>
      </c>
      <c r="Q87" s="538">
        <v>40.831000000000003</v>
      </c>
      <c r="R87" s="308">
        <v>0.42930000000000001</v>
      </c>
      <c r="S87" s="530">
        <v>1546.5323780000001</v>
      </c>
      <c r="T87" s="538">
        <f t="shared" si="8"/>
        <v>38.009229449461948</v>
      </c>
    </row>
    <row r="88" spans="2:20" ht="12.75" customHeight="1">
      <c r="B88" s="517"/>
      <c r="C88" s="479" t="s">
        <v>383</v>
      </c>
      <c r="D88" s="530">
        <v>31.297999999999998</v>
      </c>
      <c r="E88" s="539">
        <v>0.64980000000000004</v>
      </c>
      <c r="F88" s="530">
        <v>2</v>
      </c>
      <c r="G88" s="538">
        <v>41</v>
      </c>
      <c r="H88" s="538">
        <v>0.29663</v>
      </c>
      <c r="I88" s="530">
        <v>20.119</v>
      </c>
      <c r="J88" s="538">
        <v>64.281999999999996</v>
      </c>
      <c r="K88" s="475"/>
      <c r="L88" s="517"/>
      <c r="M88" s="479" t="s">
        <v>383</v>
      </c>
      <c r="N88" s="530">
        <v>2.1310410000000002</v>
      </c>
      <c r="O88" s="539">
        <v>0.65</v>
      </c>
      <c r="P88" s="530">
        <v>1</v>
      </c>
      <c r="Q88" s="538">
        <v>37</v>
      </c>
      <c r="R88" s="308">
        <v>1</v>
      </c>
      <c r="S88" s="530">
        <v>1.1116490000000001</v>
      </c>
      <c r="T88" s="538">
        <f t="shared" si="8"/>
        <v>52.164599367163746</v>
      </c>
    </row>
    <row r="89" spans="2:20" ht="12.75" customHeight="1">
      <c r="B89" s="517"/>
      <c r="C89" s="479" t="s">
        <v>384</v>
      </c>
      <c r="D89" s="530">
        <v>472.68099999999998</v>
      </c>
      <c r="E89" s="539">
        <v>1.0042</v>
      </c>
      <c r="F89" s="530">
        <v>36</v>
      </c>
      <c r="G89" s="538">
        <v>41.434899999999999</v>
      </c>
      <c r="H89" s="538">
        <v>1.269865</v>
      </c>
      <c r="I89" s="530">
        <v>359.40800000000002</v>
      </c>
      <c r="J89" s="538">
        <v>76.036000000000001</v>
      </c>
      <c r="K89" s="475"/>
      <c r="L89" s="517"/>
      <c r="M89" s="479" t="s">
        <v>384</v>
      </c>
      <c r="N89" s="530">
        <v>350.63386800000001</v>
      </c>
      <c r="O89" s="539">
        <v>1.0670000000000002</v>
      </c>
      <c r="P89" s="530">
        <v>36</v>
      </c>
      <c r="Q89" s="538">
        <v>42.78</v>
      </c>
      <c r="R89" s="308">
        <v>1.1778</v>
      </c>
      <c r="S89" s="530">
        <v>289.50626699999998</v>
      </c>
      <c r="T89" s="538">
        <f t="shared" si="8"/>
        <v>82.5665440281998</v>
      </c>
    </row>
    <row r="90" spans="2:20" ht="12.75" customHeight="1">
      <c r="B90" s="517"/>
      <c r="C90" s="479" t="s">
        <v>387</v>
      </c>
      <c r="D90" s="530">
        <v>135.452</v>
      </c>
      <c r="E90" s="539">
        <v>3.6999999999999997</v>
      </c>
      <c r="F90" s="530">
        <v>1</v>
      </c>
      <c r="G90" s="538">
        <v>41</v>
      </c>
      <c r="H90" s="318">
        <v>9.2999999999999999E-2</v>
      </c>
      <c r="I90" s="530">
        <v>139.96600000000001</v>
      </c>
      <c r="J90" s="538">
        <v>103.3323</v>
      </c>
      <c r="K90" s="475"/>
      <c r="L90" s="517"/>
      <c r="M90" s="479" t="s">
        <v>387</v>
      </c>
      <c r="N90" s="530">
        <v>142.592601</v>
      </c>
      <c r="O90" s="539">
        <v>3.6999999999999997</v>
      </c>
      <c r="P90" s="530">
        <v>1</v>
      </c>
      <c r="Q90" s="538">
        <v>41</v>
      </c>
      <c r="R90" s="308">
        <v>0.13300000000000001</v>
      </c>
      <c r="S90" s="530">
        <v>148.016321</v>
      </c>
      <c r="T90" s="538">
        <f t="shared" si="8"/>
        <v>103.80364756794079</v>
      </c>
    </row>
    <row r="91" spans="2:20" ht="12.75" customHeight="1">
      <c r="B91" s="517"/>
      <c r="C91" s="479" t="s">
        <v>390</v>
      </c>
      <c r="D91" s="530"/>
      <c r="E91" s="539"/>
      <c r="F91" s="530"/>
      <c r="G91" s="538"/>
      <c r="H91" s="538"/>
      <c r="I91" s="530"/>
      <c r="J91" s="538"/>
      <c r="K91" s="475"/>
      <c r="L91" s="517"/>
      <c r="M91" s="479" t="s">
        <v>390</v>
      </c>
      <c r="N91" s="530">
        <v>1.325E-3</v>
      </c>
      <c r="O91" s="539">
        <v>11</v>
      </c>
      <c r="P91" s="530">
        <v>1</v>
      </c>
      <c r="Q91" s="538">
        <v>56.000000000000007</v>
      </c>
      <c r="R91" s="308">
        <v>1</v>
      </c>
      <c r="S91" s="530">
        <v>3.718E-3</v>
      </c>
      <c r="T91" s="538">
        <f t="shared" si="8"/>
        <v>280.6037735849057</v>
      </c>
    </row>
    <row r="92" spans="2:20" ht="12.75" customHeight="1">
      <c r="B92" s="517"/>
      <c r="C92" s="479" t="s">
        <v>394</v>
      </c>
      <c r="D92" s="530"/>
      <c r="E92" s="539"/>
      <c r="F92" s="530"/>
      <c r="G92" s="538"/>
      <c r="H92" s="538"/>
      <c r="I92" s="530"/>
      <c r="J92" s="538"/>
      <c r="K92" s="475"/>
      <c r="L92" s="517"/>
      <c r="M92" s="479" t="s">
        <v>394</v>
      </c>
      <c r="N92" s="530"/>
      <c r="O92" s="538"/>
      <c r="P92" s="530"/>
      <c r="Q92" s="538"/>
      <c r="R92" s="530"/>
      <c r="S92" s="530"/>
      <c r="T92" s="538"/>
    </row>
    <row r="93" spans="2:20" ht="12.75" customHeight="1">
      <c r="B93" s="517"/>
      <c r="C93" s="540" t="s">
        <v>498</v>
      </c>
      <c r="D93" s="541">
        <v>84881.922000000006</v>
      </c>
      <c r="E93" s="542">
        <v>7.8899999999999998E-2</v>
      </c>
      <c r="F93" s="541">
        <v>1478</v>
      </c>
      <c r="G93" s="543">
        <v>39.330799999999996</v>
      </c>
      <c r="H93" s="544">
        <v>1.1157889999999999</v>
      </c>
      <c r="I93" s="541">
        <v>12067.065000000001</v>
      </c>
      <c r="J93" s="543">
        <v>14.216200000000001</v>
      </c>
      <c r="K93" s="475"/>
      <c r="L93" s="517"/>
      <c r="M93" s="540" t="s">
        <v>498</v>
      </c>
      <c r="N93" s="541">
        <v>66895.913440000004</v>
      </c>
      <c r="O93" s="542">
        <v>0.08</v>
      </c>
      <c r="P93" s="541">
        <v>1358</v>
      </c>
      <c r="Q93" s="543">
        <v>39.417000000000002</v>
      </c>
      <c r="R93" s="544">
        <v>1.0333999999999999</v>
      </c>
      <c r="S93" s="541">
        <v>8938.8792570000005</v>
      </c>
      <c r="T93" s="543">
        <f t="shared" ref="T93" si="9">+S93/N93*100</f>
        <v>13.362369683489591</v>
      </c>
    </row>
    <row r="95" spans="2:20">
      <c r="G95" s="48" t="s">
        <v>499</v>
      </c>
    </row>
    <row r="96" spans="2:20">
      <c r="B96" s="534"/>
      <c r="C96" s="479"/>
      <c r="D96" s="535" t="s">
        <v>113</v>
      </c>
      <c r="E96" s="535" t="s">
        <v>114</v>
      </c>
      <c r="F96" s="535" t="s">
        <v>115</v>
      </c>
      <c r="G96" s="535" t="s">
        <v>116</v>
      </c>
      <c r="H96" s="535" t="s">
        <v>117</v>
      </c>
      <c r="I96" s="535" t="s">
        <v>183</v>
      </c>
      <c r="J96" s="536" t="s">
        <v>184</v>
      </c>
      <c r="L96" s="534"/>
      <c r="M96" s="479"/>
      <c r="N96" s="535" t="s">
        <v>113</v>
      </c>
      <c r="O96" s="535" t="s">
        <v>114</v>
      </c>
      <c r="P96" s="535" t="s">
        <v>115</v>
      </c>
      <c r="Q96" s="535" t="s">
        <v>116</v>
      </c>
      <c r="R96" s="535" t="s">
        <v>117</v>
      </c>
      <c r="S96" s="535" t="s">
        <v>183</v>
      </c>
      <c r="T96" s="536" t="s">
        <v>184</v>
      </c>
    </row>
    <row r="97" spans="2:20" ht="12.75" customHeight="1">
      <c r="B97" s="785" t="s">
        <v>492</v>
      </c>
      <c r="C97" s="777" t="s">
        <v>363</v>
      </c>
      <c r="D97" s="787" t="s">
        <v>470</v>
      </c>
      <c r="E97" s="781" t="s">
        <v>368</v>
      </c>
      <c r="F97" s="781" t="s">
        <v>369</v>
      </c>
      <c r="G97" s="781" t="s">
        <v>370</v>
      </c>
      <c r="H97" s="781" t="s">
        <v>493</v>
      </c>
      <c r="I97" s="781" t="s">
        <v>471</v>
      </c>
      <c r="J97" s="783" t="s">
        <v>373</v>
      </c>
      <c r="L97" s="785" t="s">
        <v>494</v>
      </c>
      <c r="M97" s="777" t="s">
        <v>363</v>
      </c>
      <c r="N97" s="787" t="s">
        <v>470</v>
      </c>
      <c r="O97" s="781" t="s">
        <v>368</v>
      </c>
      <c r="P97" s="781" t="s">
        <v>369</v>
      </c>
      <c r="Q97" s="781" t="s">
        <v>370</v>
      </c>
      <c r="R97" s="781" t="s">
        <v>493</v>
      </c>
      <c r="S97" s="781" t="s">
        <v>471</v>
      </c>
      <c r="T97" s="783" t="s">
        <v>373</v>
      </c>
    </row>
    <row r="98" spans="2:20">
      <c r="B98" s="786"/>
      <c r="C98" s="777"/>
      <c r="D98" s="788"/>
      <c r="E98" s="782"/>
      <c r="F98" s="782"/>
      <c r="G98" s="782"/>
      <c r="H98" s="782"/>
      <c r="I98" s="782"/>
      <c r="J98" s="784"/>
      <c r="L98" s="786"/>
      <c r="M98" s="777"/>
      <c r="N98" s="788"/>
      <c r="O98" s="782"/>
      <c r="P98" s="782"/>
      <c r="Q98" s="782"/>
      <c r="R98" s="782"/>
      <c r="S98" s="782"/>
      <c r="T98" s="784"/>
    </row>
    <row r="99" spans="2:20">
      <c r="B99" s="537" t="s">
        <v>506</v>
      </c>
      <c r="C99" s="479"/>
      <c r="D99" s="530"/>
      <c r="E99" s="530"/>
      <c r="F99" s="530"/>
      <c r="G99" s="530"/>
      <c r="H99" s="530"/>
      <c r="I99" s="530"/>
      <c r="J99" s="538"/>
      <c r="L99" s="537" t="str">
        <f>+B99</f>
        <v>Corporates - SME  (A-IRB)</v>
      </c>
      <c r="M99" s="479"/>
      <c r="N99" s="530"/>
      <c r="O99" s="530"/>
      <c r="P99" s="530"/>
      <c r="Q99" s="530"/>
      <c r="R99" s="530"/>
      <c r="S99" s="530"/>
      <c r="T99" s="538"/>
    </row>
    <row r="100" spans="2:20">
      <c r="B100" s="517"/>
      <c r="C100" s="479" t="s">
        <v>378</v>
      </c>
      <c r="D100" s="530">
        <v>2311.712</v>
      </c>
      <c r="E100" s="539">
        <v>4.9399999999999999E-2</v>
      </c>
      <c r="F100" s="530">
        <v>57</v>
      </c>
      <c r="G100" s="538">
        <v>36.676900000000003</v>
      </c>
      <c r="H100" s="318">
        <v>0.62354799999999999</v>
      </c>
      <c r="I100" s="530">
        <v>147.32400000000001</v>
      </c>
      <c r="J100" s="538">
        <v>6.3728999999999996</v>
      </c>
      <c r="K100" s="475"/>
      <c r="L100" s="517"/>
      <c r="M100" s="479" t="s">
        <v>378</v>
      </c>
      <c r="N100" s="530">
        <v>1276.277026</v>
      </c>
      <c r="O100" s="539">
        <v>5.1000000000000004E-2</v>
      </c>
      <c r="P100" s="530">
        <v>52</v>
      </c>
      <c r="Q100" s="538">
        <v>36.132999999999996</v>
      </c>
      <c r="R100" s="308">
        <v>1.0304</v>
      </c>
      <c r="S100" s="530">
        <v>87.585729000000001</v>
      </c>
      <c r="T100" s="538">
        <f t="shared" ref="T100:T105" si="10">+S100/N100*100</f>
        <v>6.8625954409368184</v>
      </c>
    </row>
    <row r="101" spans="2:20">
      <c r="B101" s="517"/>
      <c r="C101" s="479" t="s">
        <v>381</v>
      </c>
      <c r="D101" s="530">
        <v>354.83199999999999</v>
      </c>
      <c r="E101" s="539">
        <v>0.2293</v>
      </c>
      <c r="F101" s="530">
        <v>78</v>
      </c>
      <c r="G101" s="538">
        <v>34.210700000000003</v>
      </c>
      <c r="H101" s="538">
        <v>1.0143359999999999</v>
      </c>
      <c r="I101" s="530">
        <v>63.567999999999998</v>
      </c>
      <c r="J101" s="538">
        <v>17.914999999999999</v>
      </c>
      <c r="K101" s="475"/>
      <c r="L101" s="517"/>
      <c r="M101" s="479" t="s">
        <v>381</v>
      </c>
      <c r="N101" s="530">
        <v>197.27640099999999</v>
      </c>
      <c r="O101" s="539">
        <v>0.218</v>
      </c>
      <c r="P101" s="530">
        <v>71</v>
      </c>
      <c r="Q101" s="538">
        <v>33.593000000000004</v>
      </c>
      <c r="R101" s="308">
        <v>1.6348000000000003</v>
      </c>
      <c r="S101" s="530">
        <v>37.856513</v>
      </c>
      <c r="T101" s="538">
        <f t="shared" si="10"/>
        <v>19.18958010593472</v>
      </c>
    </row>
    <row r="102" spans="2:20">
      <c r="B102" s="517"/>
      <c r="C102" s="479" t="s">
        <v>382</v>
      </c>
      <c r="D102" s="530">
        <v>256.83499999999998</v>
      </c>
      <c r="E102" s="539">
        <v>0.3649</v>
      </c>
      <c r="F102" s="530">
        <v>86</v>
      </c>
      <c r="G102" s="538">
        <v>38.0627</v>
      </c>
      <c r="H102" s="538">
        <v>0.55635699999999999</v>
      </c>
      <c r="I102" s="530">
        <v>57.503</v>
      </c>
      <c r="J102" s="538">
        <v>22.389200000000002</v>
      </c>
      <c r="K102" s="475"/>
      <c r="L102" s="517"/>
      <c r="M102" s="479" t="s">
        <v>382</v>
      </c>
      <c r="N102" s="530">
        <v>240.373323</v>
      </c>
      <c r="O102" s="539">
        <v>0.36099999999999999</v>
      </c>
      <c r="P102" s="530">
        <v>101</v>
      </c>
      <c r="Q102" s="538">
        <v>41.390999999999998</v>
      </c>
      <c r="R102" s="308">
        <v>1.1943999999999999</v>
      </c>
      <c r="S102" s="530">
        <v>74.478418000000005</v>
      </c>
      <c r="T102" s="538">
        <f t="shared" si="10"/>
        <v>30.984477424726535</v>
      </c>
    </row>
    <row r="103" spans="2:20">
      <c r="B103" s="517"/>
      <c r="C103" s="479" t="s">
        <v>383</v>
      </c>
      <c r="D103" s="530">
        <v>353.68200000000002</v>
      </c>
      <c r="E103" s="539">
        <v>0.5504</v>
      </c>
      <c r="F103" s="530">
        <v>89</v>
      </c>
      <c r="G103" s="538">
        <v>20.5351</v>
      </c>
      <c r="H103" s="538">
        <v>1.356228</v>
      </c>
      <c r="I103" s="530">
        <v>70.756</v>
      </c>
      <c r="J103" s="538">
        <v>20.005500000000001</v>
      </c>
      <c r="K103" s="475"/>
      <c r="L103" s="517"/>
      <c r="M103" s="479" t="s">
        <v>383</v>
      </c>
      <c r="N103" s="530">
        <v>822.72355600000003</v>
      </c>
      <c r="O103" s="539">
        <v>0.55199999999999994</v>
      </c>
      <c r="P103" s="530">
        <v>97</v>
      </c>
      <c r="Q103" s="538">
        <v>16.434000000000001</v>
      </c>
      <c r="R103" s="308">
        <v>2.7347999999999999</v>
      </c>
      <c r="S103" s="530">
        <v>188.10495900000001</v>
      </c>
      <c r="T103" s="538">
        <f t="shared" si="10"/>
        <v>22.863689465091721</v>
      </c>
    </row>
    <row r="104" spans="2:20">
      <c r="B104" s="517"/>
      <c r="C104" s="479" t="s">
        <v>384</v>
      </c>
      <c r="D104" s="530">
        <v>86.38</v>
      </c>
      <c r="E104" s="539">
        <v>1.3714</v>
      </c>
      <c r="F104" s="530">
        <v>76</v>
      </c>
      <c r="G104" s="538">
        <v>36.110599999999998</v>
      </c>
      <c r="H104" s="538">
        <v>1.2951680000000001</v>
      </c>
      <c r="I104" s="530">
        <v>40.932000000000002</v>
      </c>
      <c r="J104" s="538">
        <v>47.386600000000001</v>
      </c>
      <c r="K104" s="475"/>
      <c r="L104" s="517"/>
      <c r="M104" s="479" t="s">
        <v>384</v>
      </c>
      <c r="N104" s="530">
        <v>245.67429999999999</v>
      </c>
      <c r="O104" s="539">
        <v>1.224</v>
      </c>
      <c r="P104" s="530">
        <v>87</v>
      </c>
      <c r="Q104" s="538">
        <v>34.227000000000004</v>
      </c>
      <c r="R104" s="308">
        <v>1.8875</v>
      </c>
      <c r="S104" s="530">
        <v>121.999095</v>
      </c>
      <c r="T104" s="538">
        <f t="shared" si="10"/>
        <v>49.6588755926037</v>
      </c>
    </row>
    <row r="105" spans="2:20">
      <c r="B105" s="517"/>
      <c r="C105" s="479" t="s">
        <v>387</v>
      </c>
      <c r="D105" s="530">
        <v>101.904</v>
      </c>
      <c r="E105" s="539">
        <v>3.8323999999999998</v>
      </c>
      <c r="F105" s="530">
        <v>74</v>
      </c>
      <c r="G105" s="538">
        <v>40.102900000000005</v>
      </c>
      <c r="H105" s="318">
        <v>1.362487</v>
      </c>
      <c r="I105" s="530">
        <v>98.652000000000001</v>
      </c>
      <c r="J105" s="538">
        <v>96.809100000000001</v>
      </c>
      <c r="K105" s="475"/>
      <c r="L105" s="517"/>
      <c r="M105" s="479" t="s">
        <v>387</v>
      </c>
      <c r="N105" s="530">
        <v>29.308326999999998</v>
      </c>
      <c r="O105" s="539">
        <v>4.3369999999999997</v>
      </c>
      <c r="P105" s="530">
        <v>73</v>
      </c>
      <c r="Q105" s="538">
        <v>40.266999999999996</v>
      </c>
      <c r="R105" s="308">
        <v>1.0423</v>
      </c>
      <c r="S105" s="530">
        <v>25.398886999999998</v>
      </c>
      <c r="T105" s="538">
        <f t="shared" si="10"/>
        <v>86.660992283865269</v>
      </c>
    </row>
    <row r="106" spans="2:20">
      <c r="B106" s="517"/>
      <c r="C106" s="479" t="s">
        <v>390</v>
      </c>
      <c r="D106" s="530">
        <v>3.1E-2</v>
      </c>
      <c r="E106" s="539">
        <v>11</v>
      </c>
      <c r="F106" s="530">
        <v>1</v>
      </c>
      <c r="G106" s="538">
        <v>26</v>
      </c>
      <c r="H106" s="538">
        <v>1</v>
      </c>
      <c r="I106" s="530">
        <v>2.7E-2</v>
      </c>
      <c r="J106" s="538">
        <v>85.546199999999999</v>
      </c>
      <c r="K106" s="475"/>
      <c r="L106" s="517"/>
      <c r="M106" s="479" t="s">
        <v>390</v>
      </c>
      <c r="N106" s="530"/>
      <c r="O106" s="538"/>
      <c r="P106" s="530"/>
      <c r="Q106" s="538"/>
      <c r="R106" s="530"/>
      <c r="S106" s="530"/>
      <c r="T106" s="538"/>
    </row>
    <row r="107" spans="2:20">
      <c r="B107" s="517"/>
      <c r="C107" s="479" t="s">
        <v>394</v>
      </c>
      <c r="D107" s="530"/>
      <c r="E107" s="539"/>
      <c r="F107" s="530"/>
      <c r="G107" s="538"/>
      <c r="H107" s="538"/>
      <c r="I107" s="530"/>
      <c r="J107" s="538"/>
      <c r="K107" s="475"/>
      <c r="L107" s="517"/>
      <c r="M107" s="479" t="s">
        <v>394</v>
      </c>
      <c r="N107" s="530"/>
      <c r="O107" s="538"/>
      <c r="P107" s="530"/>
      <c r="Q107" s="538"/>
      <c r="R107" s="530"/>
      <c r="S107" s="530"/>
      <c r="T107" s="538"/>
    </row>
    <row r="108" spans="2:20">
      <c r="B108" s="517"/>
      <c r="C108" s="540" t="s">
        <v>501</v>
      </c>
      <c r="D108" s="541">
        <v>3465.3760000000002</v>
      </c>
      <c r="E108" s="542">
        <v>0.28660000000000002</v>
      </c>
      <c r="F108" s="541">
        <v>461</v>
      </c>
      <c r="G108" s="543">
        <v>34.966200000000001</v>
      </c>
      <c r="H108" s="544">
        <v>0.77183500000000005</v>
      </c>
      <c r="I108" s="541">
        <v>478.76299999999998</v>
      </c>
      <c r="J108" s="543">
        <v>13.8156</v>
      </c>
      <c r="K108" s="475"/>
      <c r="L108" s="517"/>
      <c r="M108" s="540" t="s">
        <v>501</v>
      </c>
      <c r="N108" s="541">
        <v>2811.6329329999999</v>
      </c>
      <c r="O108" s="542">
        <v>0.38300000000000001</v>
      </c>
      <c r="P108" s="541">
        <v>481</v>
      </c>
      <c r="Q108" s="543">
        <v>30.515999999999998</v>
      </c>
      <c r="R108" s="544">
        <v>1.6605999999999999</v>
      </c>
      <c r="S108" s="541">
        <v>535.42360099999996</v>
      </c>
      <c r="T108" s="543">
        <f t="shared" ref="T108" si="11">+S108/N108*100</f>
        <v>19.043154414495543</v>
      </c>
    </row>
    <row r="111" spans="2:20">
      <c r="B111" s="534"/>
      <c r="C111" s="479"/>
      <c r="D111" s="535" t="s">
        <v>113</v>
      </c>
      <c r="E111" s="535" t="s">
        <v>114</v>
      </c>
      <c r="F111" s="535" t="s">
        <v>115</v>
      </c>
      <c r="G111" s="535" t="s">
        <v>116</v>
      </c>
      <c r="H111" s="535" t="s">
        <v>117</v>
      </c>
      <c r="I111" s="535" t="s">
        <v>183</v>
      </c>
      <c r="J111" s="536" t="s">
        <v>184</v>
      </c>
      <c r="L111" s="534"/>
      <c r="M111" s="479"/>
      <c r="N111" s="535" t="s">
        <v>113</v>
      </c>
      <c r="O111" s="535" t="s">
        <v>114</v>
      </c>
      <c r="P111" s="535" t="s">
        <v>115</v>
      </c>
      <c r="Q111" s="535" t="s">
        <v>116</v>
      </c>
      <c r="R111" s="535" t="s">
        <v>117</v>
      </c>
      <c r="S111" s="535" t="s">
        <v>183</v>
      </c>
      <c r="T111" s="536" t="s">
        <v>184</v>
      </c>
    </row>
    <row r="112" spans="2:20" ht="12.75" customHeight="1">
      <c r="B112" s="785" t="s">
        <v>492</v>
      </c>
      <c r="C112" s="777" t="s">
        <v>363</v>
      </c>
      <c r="D112" s="787" t="s">
        <v>470</v>
      </c>
      <c r="E112" s="781" t="s">
        <v>368</v>
      </c>
      <c r="F112" s="781" t="s">
        <v>369</v>
      </c>
      <c r="G112" s="781" t="s">
        <v>370</v>
      </c>
      <c r="H112" s="781" t="s">
        <v>493</v>
      </c>
      <c r="I112" s="781" t="s">
        <v>471</v>
      </c>
      <c r="J112" s="783" t="s">
        <v>373</v>
      </c>
      <c r="L112" s="785" t="s">
        <v>494</v>
      </c>
      <c r="M112" s="777" t="s">
        <v>363</v>
      </c>
      <c r="N112" s="787" t="s">
        <v>470</v>
      </c>
      <c r="O112" s="781" t="s">
        <v>368</v>
      </c>
      <c r="P112" s="781" t="s">
        <v>369</v>
      </c>
      <c r="Q112" s="781" t="s">
        <v>370</v>
      </c>
      <c r="R112" s="781" t="s">
        <v>493</v>
      </c>
      <c r="S112" s="781" t="s">
        <v>471</v>
      </c>
      <c r="T112" s="783" t="s">
        <v>373</v>
      </c>
    </row>
    <row r="113" spans="2:20">
      <c r="B113" s="786"/>
      <c r="C113" s="777"/>
      <c r="D113" s="788"/>
      <c r="E113" s="782"/>
      <c r="F113" s="782"/>
      <c r="G113" s="782"/>
      <c r="H113" s="782"/>
      <c r="I113" s="782"/>
      <c r="J113" s="784"/>
      <c r="L113" s="786"/>
      <c r="M113" s="777"/>
      <c r="N113" s="788"/>
      <c r="O113" s="782"/>
      <c r="P113" s="782"/>
      <c r="Q113" s="782"/>
      <c r="R113" s="782"/>
      <c r="S113" s="782"/>
      <c r="T113" s="784"/>
    </row>
    <row r="114" spans="2:20">
      <c r="B114" s="537" t="s">
        <v>507</v>
      </c>
      <c r="C114" s="479"/>
      <c r="D114" s="530"/>
      <c r="E114" s="530"/>
      <c r="F114" s="530"/>
      <c r="G114" s="530"/>
      <c r="H114" s="530"/>
      <c r="I114" s="530"/>
      <c r="J114" s="538"/>
      <c r="L114" s="537" t="str">
        <f>+B114</f>
        <v>Corporates - Other (A-IRB)</v>
      </c>
      <c r="M114" s="479"/>
      <c r="N114" s="530"/>
      <c r="O114" s="530"/>
      <c r="P114" s="530"/>
      <c r="Q114" s="530"/>
      <c r="R114" s="530"/>
      <c r="S114" s="530"/>
      <c r="T114" s="538"/>
    </row>
    <row r="115" spans="2:20">
      <c r="B115" s="517"/>
      <c r="C115" s="479" t="s">
        <v>378</v>
      </c>
      <c r="D115" s="530">
        <v>68429.75</v>
      </c>
      <c r="E115" s="539">
        <v>5.2499999999999998E-2</v>
      </c>
      <c r="F115" s="530">
        <v>502</v>
      </c>
      <c r="G115" s="538">
        <v>26.6693</v>
      </c>
      <c r="H115" s="318">
        <v>1.319475</v>
      </c>
      <c r="I115" s="530">
        <v>6109.6639999999998</v>
      </c>
      <c r="J115" s="538">
        <v>8.9283000000000001</v>
      </c>
      <c r="K115" s="475"/>
      <c r="L115" s="517"/>
      <c r="M115" s="479" t="s">
        <v>378</v>
      </c>
      <c r="N115" s="530">
        <v>42405.279652999998</v>
      </c>
      <c r="O115" s="539">
        <v>5.6999999999999995E-2</v>
      </c>
      <c r="P115" s="530">
        <v>514</v>
      </c>
      <c r="Q115" s="538">
        <v>27.402999999999999</v>
      </c>
      <c r="R115" s="308">
        <v>1.7552000000000001</v>
      </c>
      <c r="S115" s="530">
        <v>4604.275713</v>
      </c>
      <c r="T115" s="538">
        <f t="shared" ref="T115:T121" si="12">+S115/N115*100</f>
        <v>10.857788819402979</v>
      </c>
    </row>
    <row r="116" spans="2:20">
      <c r="B116" s="517"/>
      <c r="C116" s="479" t="s">
        <v>381</v>
      </c>
      <c r="D116" s="530">
        <v>8545.43</v>
      </c>
      <c r="E116" s="539">
        <v>0.18439999999999998</v>
      </c>
      <c r="F116" s="530">
        <v>222</v>
      </c>
      <c r="G116" s="538">
        <v>31.683600000000002</v>
      </c>
      <c r="H116" s="538">
        <v>1.2859480000000001</v>
      </c>
      <c r="I116" s="530">
        <v>1947.77</v>
      </c>
      <c r="J116" s="538">
        <v>22.793099999999999</v>
      </c>
      <c r="K116" s="475"/>
      <c r="L116" s="517"/>
      <c r="M116" s="479" t="s">
        <v>381</v>
      </c>
      <c r="N116" s="530">
        <v>5840.1570170000005</v>
      </c>
      <c r="O116" s="539">
        <v>0.193</v>
      </c>
      <c r="P116" s="530">
        <v>221</v>
      </c>
      <c r="Q116" s="538">
        <v>31.498999999999999</v>
      </c>
      <c r="R116" s="308">
        <v>1.5733000000000001</v>
      </c>
      <c r="S116" s="530">
        <v>1458.3828490000001</v>
      </c>
      <c r="T116" s="538">
        <f t="shared" si="12"/>
        <v>24.971637658967413</v>
      </c>
    </row>
    <row r="117" spans="2:20">
      <c r="B117" s="517"/>
      <c r="C117" s="479" t="s">
        <v>382</v>
      </c>
      <c r="D117" s="530">
        <v>4611.4809999999998</v>
      </c>
      <c r="E117" s="539">
        <v>0.39350000000000002</v>
      </c>
      <c r="F117" s="530">
        <v>142</v>
      </c>
      <c r="G117" s="538">
        <v>26.221</v>
      </c>
      <c r="H117" s="538">
        <v>1.581156</v>
      </c>
      <c r="I117" s="530">
        <v>1527.181</v>
      </c>
      <c r="J117" s="538">
        <v>33.116900000000001</v>
      </c>
      <c r="K117" s="475"/>
      <c r="L117" s="517"/>
      <c r="M117" s="479" t="s">
        <v>382</v>
      </c>
      <c r="N117" s="530">
        <v>3646.3504619999999</v>
      </c>
      <c r="O117" s="539">
        <v>0.38999999999999996</v>
      </c>
      <c r="P117" s="530">
        <v>139</v>
      </c>
      <c r="Q117" s="538">
        <v>29.683999999999997</v>
      </c>
      <c r="R117" s="308">
        <v>1.9809000000000001</v>
      </c>
      <c r="S117" s="530">
        <v>1440.8088310000001</v>
      </c>
      <c r="T117" s="538">
        <f t="shared" si="12"/>
        <v>39.513723269751907</v>
      </c>
    </row>
    <row r="118" spans="2:20">
      <c r="B118" s="517"/>
      <c r="C118" s="479" t="s">
        <v>383</v>
      </c>
      <c r="D118" s="530">
        <v>729.43499999999995</v>
      </c>
      <c r="E118" s="539">
        <v>0.5585</v>
      </c>
      <c r="F118" s="530">
        <v>115</v>
      </c>
      <c r="G118" s="538">
        <v>22.362099999999998</v>
      </c>
      <c r="H118" s="538">
        <v>2.614109</v>
      </c>
      <c r="I118" s="530">
        <v>259.55900000000003</v>
      </c>
      <c r="J118" s="538">
        <v>35.583599999999997</v>
      </c>
      <c r="K118" s="475"/>
      <c r="L118" s="517"/>
      <c r="M118" s="479" t="s">
        <v>383</v>
      </c>
      <c r="N118" s="530">
        <v>1388.7017249999999</v>
      </c>
      <c r="O118" s="539">
        <v>0.56899999999999995</v>
      </c>
      <c r="P118" s="530">
        <v>114</v>
      </c>
      <c r="Q118" s="538">
        <v>32.348999999999997</v>
      </c>
      <c r="R118" s="308">
        <v>2.7654000000000001</v>
      </c>
      <c r="S118" s="530">
        <v>756.840147</v>
      </c>
      <c r="T118" s="538">
        <f t="shared" si="12"/>
        <v>54.49983487274779</v>
      </c>
    </row>
    <row r="119" spans="2:20">
      <c r="B119" s="517"/>
      <c r="C119" s="479" t="s">
        <v>384</v>
      </c>
      <c r="D119" s="530">
        <v>752.68499999999995</v>
      </c>
      <c r="E119" s="539">
        <v>1.1771</v>
      </c>
      <c r="F119" s="530">
        <v>100</v>
      </c>
      <c r="G119" s="538">
        <v>31.013000000000002</v>
      </c>
      <c r="H119" s="538">
        <v>1.540349</v>
      </c>
      <c r="I119" s="530">
        <v>439.27499999999998</v>
      </c>
      <c r="J119" s="538">
        <v>58.3611</v>
      </c>
      <c r="K119" s="475"/>
      <c r="L119" s="517"/>
      <c r="M119" s="479" t="s">
        <v>384</v>
      </c>
      <c r="N119" s="530">
        <v>1074.6122</v>
      </c>
      <c r="O119" s="539">
        <v>1.17</v>
      </c>
      <c r="P119" s="530">
        <v>135</v>
      </c>
      <c r="Q119" s="538">
        <v>26.723000000000003</v>
      </c>
      <c r="R119" s="308">
        <v>2.141</v>
      </c>
      <c r="S119" s="530">
        <v>567.91783099999998</v>
      </c>
      <c r="T119" s="538">
        <f t="shared" si="12"/>
        <v>52.848630510615827</v>
      </c>
    </row>
    <row r="120" spans="2:20">
      <c r="B120" s="517"/>
      <c r="C120" s="479" t="s">
        <v>387</v>
      </c>
      <c r="D120" s="530">
        <v>672.22900000000004</v>
      </c>
      <c r="E120" s="539">
        <v>4.3561000000000005</v>
      </c>
      <c r="F120" s="530">
        <v>34</v>
      </c>
      <c r="G120" s="538">
        <v>15.8367</v>
      </c>
      <c r="H120" s="318">
        <v>0.98378699999999997</v>
      </c>
      <c r="I120" s="530">
        <v>275.41000000000003</v>
      </c>
      <c r="J120" s="538">
        <v>40.969699999999996</v>
      </c>
      <c r="K120" s="475"/>
      <c r="L120" s="517"/>
      <c r="M120" s="479" t="s">
        <v>387</v>
      </c>
      <c r="N120" s="530">
        <v>590.16827999999998</v>
      </c>
      <c r="O120" s="539">
        <v>3.9730000000000003</v>
      </c>
      <c r="P120" s="530">
        <v>40</v>
      </c>
      <c r="Q120" s="538">
        <v>23.547999999999998</v>
      </c>
      <c r="R120" s="308">
        <v>1.2871000000000001</v>
      </c>
      <c r="S120" s="530">
        <v>371.13062100000002</v>
      </c>
      <c r="T120" s="538">
        <f t="shared" si="12"/>
        <v>62.885558844335044</v>
      </c>
    </row>
    <row r="121" spans="2:20">
      <c r="B121" s="517"/>
      <c r="C121" s="479" t="s">
        <v>390</v>
      </c>
      <c r="D121" s="530">
        <v>6.1070000000000002</v>
      </c>
      <c r="E121" s="539">
        <v>11</v>
      </c>
      <c r="F121" s="530">
        <v>1</v>
      </c>
      <c r="G121" s="538">
        <v>31</v>
      </c>
      <c r="H121" s="538">
        <v>1</v>
      </c>
      <c r="I121" s="530">
        <v>8.1489999999999991</v>
      </c>
      <c r="J121" s="538">
        <v>133.42949999999999</v>
      </c>
      <c r="K121" s="475"/>
      <c r="L121" s="517"/>
      <c r="M121" s="479" t="s">
        <v>390</v>
      </c>
      <c r="N121" s="530">
        <v>26.34646</v>
      </c>
      <c r="O121" s="539">
        <v>21</v>
      </c>
      <c r="P121" s="530">
        <v>1</v>
      </c>
      <c r="Q121" s="538">
        <v>31</v>
      </c>
      <c r="R121" s="308">
        <v>0.61029999999999995</v>
      </c>
      <c r="S121" s="530">
        <v>42.627958999999997</v>
      </c>
      <c r="T121" s="538">
        <f t="shared" si="12"/>
        <v>161.79767224894726</v>
      </c>
    </row>
    <row r="122" spans="2:20">
      <c r="B122" s="517"/>
      <c r="C122" s="479" t="s">
        <v>394</v>
      </c>
      <c r="D122" s="530">
        <v>5.3460000000000001</v>
      </c>
      <c r="E122" s="539">
        <v>100</v>
      </c>
      <c r="F122" s="530">
        <v>1</v>
      </c>
      <c r="G122" s="538">
        <v>0</v>
      </c>
      <c r="H122" s="538">
        <v>9.5107999999999998E-2</v>
      </c>
      <c r="I122" s="530">
        <v>0</v>
      </c>
      <c r="J122" s="538">
        <v>0</v>
      </c>
      <c r="K122" s="475"/>
      <c r="L122" s="517"/>
      <c r="M122" s="479" t="s">
        <v>394</v>
      </c>
      <c r="N122" s="530"/>
      <c r="O122" s="538"/>
      <c r="P122" s="530"/>
      <c r="Q122" s="538"/>
      <c r="R122" s="538"/>
      <c r="S122" s="530"/>
      <c r="T122" s="538"/>
    </row>
    <row r="123" spans="2:20">
      <c r="B123" s="517"/>
      <c r="C123" s="540" t="s">
        <v>501</v>
      </c>
      <c r="D123" s="541">
        <v>83752.463000000003</v>
      </c>
      <c r="E123" s="542">
        <v>0.14100000000000001</v>
      </c>
      <c r="F123" s="541">
        <v>1117</v>
      </c>
      <c r="G123" s="543">
        <v>27.069500000000001</v>
      </c>
      <c r="H123" s="544">
        <v>1.340927</v>
      </c>
      <c r="I123" s="541">
        <v>10567.009</v>
      </c>
      <c r="J123" s="543">
        <v>12.616900000000001</v>
      </c>
      <c r="K123" s="475"/>
      <c r="L123" s="517"/>
      <c r="M123" s="540" t="s">
        <v>501</v>
      </c>
      <c r="N123" s="541">
        <v>54971.615796999999</v>
      </c>
      <c r="O123" s="542">
        <v>0.18</v>
      </c>
      <c r="P123" s="541">
        <v>1164</v>
      </c>
      <c r="Q123" s="543">
        <v>28.061999999999998</v>
      </c>
      <c r="R123" s="544">
        <v>1.7783</v>
      </c>
      <c r="S123" s="541">
        <v>9241.9839510000002</v>
      </c>
      <c r="T123" s="543">
        <f t="shared" ref="T123" si="13">+S123/N123*100</f>
        <v>16.812283606741588</v>
      </c>
    </row>
    <row r="126" spans="2:20">
      <c r="B126" s="534"/>
      <c r="C126" s="479"/>
      <c r="D126" s="535" t="s">
        <v>113</v>
      </c>
      <c r="E126" s="535" t="s">
        <v>114</v>
      </c>
      <c r="F126" s="535" t="s">
        <v>115</v>
      </c>
      <c r="G126" s="535" t="s">
        <v>116</v>
      </c>
      <c r="H126" s="535" t="s">
        <v>117</v>
      </c>
      <c r="I126" s="535" t="s">
        <v>183</v>
      </c>
      <c r="J126" s="536" t="s">
        <v>184</v>
      </c>
      <c r="L126" s="534"/>
      <c r="M126" s="479"/>
      <c r="N126" s="535" t="s">
        <v>113</v>
      </c>
      <c r="O126" s="535" t="s">
        <v>114</v>
      </c>
      <c r="P126" s="535" t="s">
        <v>115</v>
      </c>
      <c r="Q126" s="535" t="s">
        <v>116</v>
      </c>
      <c r="R126" s="535" t="s">
        <v>117</v>
      </c>
      <c r="S126" s="535" t="s">
        <v>183</v>
      </c>
      <c r="T126" s="536" t="s">
        <v>184</v>
      </c>
    </row>
    <row r="127" spans="2:20" ht="15" customHeight="1">
      <c r="B127" s="785" t="s">
        <v>492</v>
      </c>
      <c r="C127" s="777" t="s">
        <v>363</v>
      </c>
      <c r="D127" s="787" t="s">
        <v>470</v>
      </c>
      <c r="E127" s="781" t="s">
        <v>368</v>
      </c>
      <c r="F127" s="781" t="s">
        <v>369</v>
      </c>
      <c r="G127" s="781" t="s">
        <v>370</v>
      </c>
      <c r="H127" s="781" t="s">
        <v>493</v>
      </c>
      <c r="I127" s="781" t="s">
        <v>471</v>
      </c>
      <c r="J127" s="783" t="s">
        <v>373</v>
      </c>
      <c r="L127" s="785" t="s">
        <v>494</v>
      </c>
      <c r="M127" s="777" t="s">
        <v>363</v>
      </c>
      <c r="N127" s="787" t="s">
        <v>470</v>
      </c>
      <c r="O127" s="781" t="s">
        <v>368</v>
      </c>
      <c r="P127" s="781" t="s">
        <v>369</v>
      </c>
      <c r="Q127" s="781" t="s">
        <v>370</v>
      </c>
      <c r="R127" s="781" t="s">
        <v>493</v>
      </c>
      <c r="S127" s="781" t="s">
        <v>471</v>
      </c>
      <c r="T127" s="783" t="s">
        <v>373</v>
      </c>
    </row>
    <row r="128" spans="2:20">
      <c r="B128" s="786"/>
      <c r="C128" s="777"/>
      <c r="D128" s="788"/>
      <c r="E128" s="782"/>
      <c r="F128" s="782"/>
      <c r="G128" s="782"/>
      <c r="H128" s="782"/>
      <c r="I128" s="782"/>
      <c r="J128" s="784"/>
      <c r="L128" s="786"/>
      <c r="M128" s="777"/>
      <c r="N128" s="788"/>
      <c r="O128" s="782"/>
      <c r="P128" s="782"/>
      <c r="Q128" s="782"/>
      <c r="R128" s="782"/>
      <c r="S128" s="782"/>
      <c r="T128" s="784"/>
    </row>
    <row r="129" spans="2:20">
      <c r="B129" s="537" t="s">
        <v>508</v>
      </c>
      <c r="C129" s="479"/>
      <c r="D129" s="530"/>
      <c r="E129" s="530"/>
      <c r="F129" s="530"/>
      <c r="G129" s="530"/>
      <c r="H129" s="530"/>
      <c r="I129" s="530"/>
      <c r="J129" s="538"/>
      <c r="L129" s="537" t="str">
        <f>+B129</f>
        <v>Corporates - Specialised Lending (A-IRB)</v>
      </c>
      <c r="M129" s="479"/>
      <c r="N129" s="530"/>
      <c r="O129" s="530"/>
      <c r="P129" s="530"/>
      <c r="Q129" s="530"/>
      <c r="R129" s="530"/>
      <c r="S129" s="530"/>
      <c r="T129" s="538"/>
    </row>
    <row r="130" spans="2:20">
      <c r="B130" s="517"/>
      <c r="C130" s="479" t="s">
        <v>378</v>
      </c>
      <c r="D130" s="530">
        <v>437.279</v>
      </c>
      <c r="E130" s="539">
        <v>5.4900000000000004E-2</v>
      </c>
      <c r="F130" s="530">
        <v>5</v>
      </c>
      <c r="G130" s="538">
        <v>27.766300000000001</v>
      </c>
      <c r="H130" s="318">
        <v>2.3813620000000002</v>
      </c>
      <c r="I130" s="530">
        <v>50.344999999999999</v>
      </c>
      <c r="J130" s="538">
        <v>11.513299999999999</v>
      </c>
      <c r="K130" s="475"/>
      <c r="L130" s="517"/>
      <c r="M130" s="479" t="s">
        <v>378</v>
      </c>
      <c r="N130" s="530">
        <v>629.43874200000005</v>
      </c>
      <c r="O130" s="539">
        <v>0.06</v>
      </c>
      <c r="P130" s="530">
        <v>5</v>
      </c>
      <c r="Q130" s="538">
        <v>22.314</v>
      </c>
      <c r="R130" s="308">
        <v>4.2664</v>
      </c>
      <c r="S130" s="530">
        <v>97.793948</v>
      </c>
      <c r="T130" s="538">
        <f t="shared" ref="T130:T135" si="14">+S130/N130*100</f>
        <v>15.536690304328296</v>
      </c>
    </row>
    <row r="131" spans="2:20">
      <c r="B131" s="517"/>
      <c r="C131" s="479" t="s">
        <v>381</v>
      </c>
      <c r="D131" s="530">
        <v>27.707999999999998</v>
      </c>
      <c r="E131" s="539">
        <v>0.2026</v>
      </c>
      <c r="F131" s="530">
        <v>6</v>
      </c>
      <c r="G131" s="538">
        <v>24.723200000000002</v>
      </c>
      <c r="H131" s="538">
        <v>1.2338469999999999</v>
      </c>
      <c r="I131" s="530">
        <v>4.9790000000000001</v>
      </c>
      <c r="J131" s="538">
        <v>17.9681</v>
      </c>
      <c r="K131" s="475"/>
      <c r="L131" s="517"/>
      <c r="M131" s="479" t="s">
        <v>381</v>
      </c>
      <c r="N131" s="530">
        <v>66.273116000000002</v>
      </c>
      <c r="O131" s="539">
        <v>0.19700000000000001</v>
      </c>
      <c r="P131" s="530">
        <v>6</v>
      </c>
      <c r="Q131" s="538">
        <v>20.447000000000003</v>
      </c>
      <c r="R131" s="308">
        <v>3.3767</v>
      </c>
      <c r="S131" s="530">
        <v>16.10097</v>
      </c>
      <c r="T131" s="538">
        <f t="shared" si="14"/>
        <v>24.294873957639172</v>
      </c>
    </row>
    <row r="132" spans="2:20">
      <c r="B132" s="517"/>
      <c r="C132" s="479" t="s">
        <v>382</v>
      </c>
      <c r="D132" s="530">
        <v>311.77600000000001</v>
      </c>
      <c r="E132" s="539">
        <v>0.31740000000000002</v>
      </c>
      <c r="F132" s="530">
        <v>22</v>
      </c>
      <c r="G132" s="538">
        <v>30.3306</v>
      </c>
      <c r="H132" s="538">
        <v>1.246219</v>
      </c>
      <c r="I132" s="530">
        <v>92.63</v>
      </c>
      <c r="J132" s="538">
        <v>29.710399999999996</v>
      </c>
      <c r="K132" s="475"/>
      <c r="L132" s="517"/>
      <c r="M132" s="479" t="s">
        <v>382</v>
      </c>
      <c r="N132" s="530">
        <v>453.622457</v>
      </c>
      <c r="O132" s="539">
        <v>0.317</v>
      </c>
      <c r="P132" s="530">
        <v>20</v>
      </c>
      <c r="Q132" s="538">
        <v>22.29</v>
      </c>
      <c r="R132" s="308">
        <v>4.7083000000000004</v>
      </c>
      <c r="S132" s="530">
        <v>186.74462700000001</v>
      </c>
      <c r="T132" s="538">
        <f t="shared" si="14"/>
        <v>41.167412265041371</v>
      </c>
    </row>
    <row r="133" spans="2:20" ht="12.75" customHeight="1">
      <c r="B133" s="517"/>
      <c r="C133" s="479" t="s">
        <v>383</v>
      </c>
      <c r="D133" s="530">
        <v>11.231</v>
      </c>
      <c r="E133" s="539">
        <v>0.53689999999999993</v>
      </c>
      <c r="F133" s="530">
        <v>13</v>
      </c>
      <c r="G133" s="538">
        <v>24.9787</v>
      </c>
      <c r="H133" s="538">
        <v>4.9584910000000004</v>
      </c>
      <c r="I133" s="530">
        <v>6.35</v>
      </c>
      <c r="J133" s="538">
        <v>56.544499999999999</v>
      </c>
      <c r="K133" s="475"/>
      <c r="L133" s="517"/>
      <c r="M133" s="479" t="s">
        <v>383</v>
      </c>
      <c r="N133" s="530">
        <v>363.07876199999998</v>
      </c>
      <c r="O133" s="539">
        <v>0.53699999999999992</v>
      </c>
      <c r="P133" s="530">
        <v>14</v>
      </c>
      <c r="Q133" s="538">
        <v>26.988</v>
      </c>
      <c r="R133" s="308">
        <v>4.6612999999999998</v>
      </c>
      <c r="S133" s="530">
        <v>207.30919499999999</v>
      </c>
      <c r="T133" s="538">
        <f t="shared" si="14"/>
        <v>57.097582314660421</v>
      </c>
    </row>
    <row r="134" spans="2:20">
      <c r="B134" s="517"/>
      <c r="C134" s="479" t="s">
        <v>384</v>
      </c>
      <c r="D134" s="530">
        <v>232.767</v>
      </c>
      <c r="E134" s="539">
        <v>0.91459999999999997</v>
      </c>
      <c r="F134" s="530">
        <v>8</v>
      </c>
      <c r="G134" s="538">
        <v>20.009799999999998</v>
      </c>
      <c r="H134" s="538">
        <v>1.005301</v>
      </c>
      <c r="I134" s="530">
        <v>77.352000000000004</v>
      </c>
      <c r="J134" s="538">
        <v>33.2316</v>
      </c>
      <c r="K134" s="475"/>
      <c r="L134" s="517"/>
      <c r="M134" s="479" t="s">
        <v>384</v>
      </c>
      <c r="N134" s="530">
        <v>399.91890699999999</v>
      </c>
      <c r="O134" s="539">
        <v>0.93399999999999994</v>
      </c>
      <c r="P134" s="530">
        <v>9</v>
      </c>
      <c r="Q134" s="538">
        <v>20.530999999999999</v>
      </c>
      <c r="R134" s="308">
        <v>1.3454000000000002</v>
      </c>
      <c r="S134" s="530">
        <v>147.57787400000001</v>
      </c>
      <c r="T134" s="538">
        <f t="shared" si="14"/>
        <v>36.901949724522531</v>
      </c>
    </row>
    <row r="135" spans="2:20">
      <c r="B135" s="517"/>
      <c r="C135" s="479" t="s">
        <v>387</v>
      </c>
      <c r="D135" s="530">
        <v>0.79200000000000004</v>
      </c>
      <c r="E135" s="539">
        <v>2.6861999999999999</v>
      </c>
      <c r="F135" s="530">
        <v>1</v>
      </c>
      <c r="G135" s="538">
        <v>31</v>
      </c>
      <c r="H135" s="318">
        <v>5</v>
      </c>
      <c r="I135" s="530">
        <v>0.90100000000000002</v>
      </c>
      <c r="J135" s="538">
        <v>113.7783</v>
      </c>
      <c r="K135" s="475"/>
      <c r="L135" s="517"/>
      <c r="M135" s="479" t="s">
        <v>387</v>
      </c>
      <c r="N135" s="530">
        <v>16.953790000000001</v>
      </c>
      <c r="O135" s="539">
        <v>4.5789999999999997</v>
      </c>
      <c r="P135" s="530">
        <v>1</v>
      </c>
      <c r="Q135" s="538">
        <v>26</v>
      </c>
      <c r="R135" s="308">
        <v>2.431</v>
      </c>
      <c r="S135" s="530">
        <v>11.787943</v>
      </c>
      <c r="T135" s="538">
        <f t="shared" si="14"/>
        <v>69.529839640575943</v>
      </c>
    </row>
    <row r="136" spans="2:20">
      <c r="B136" s="517"/>
      <c r="C136" s="479" t="s">
        <v>390</v>
      </c>
      <c r="D136" s="530"/>
      <c r="E136" s="539"/>
      <c r="F136" s="530"/>
      <c r="G136" s="538"/>
      <c r="H136" s="538"/>
      <c r="I136" s="530"/>
      <c r="J136" s="538"/>
      <c r="K136" s="475"/>
      <c r="L136" s="517"/>
      <c r="M136" s="479" t="s">
        <v>390</v>
      </c>
      <c r="N136" s="530"/>
      <c r="O136" s="538"/>
      <c r="P136" s="530"/>
      <c r="Q136" s="538"/>
      <c r="R136" s="538"/>
      <c r="S136" s="530"/>
      <c r="T136" s="538"/>
    </row>
    <row r="137" spans="2:20">
      <c r="B137" s="517"/>
      <c r="C137" s="479" t="s">
        <v>394</v>
      </c>
      <c r="D137" s="530">
        <v>5.3959999999999999</v>
      </c>
      <c r="E137" s="539">
        <v>100</v>
      </c>
      <c r="F137" s="530">
        <v>1</v>
      </c>
      <c r="G137" s="538">
        <v>26</v>
      </c>
      <c r="H137" s="538">
        <v>2.8170000000000002</v>
      </c>
      <c r="I137" s="530">
        <v>17.536999999999999</v>
      </c>
      <c r="J137" s="538">
        <v>325</v>
      </c>
      <c r="K137" s="475"/>
      <c r="L137" s="517"/>
      <c r="M137" s="479" t="s">
        <v>394</v>
      </c>
      <c r="N137" s="530"/>
      <c r="O137" s="538"/>
      <c r="P137" s="530"/>
      <c r="Q137" s="538"/>
      <c r="R137" s="538"/>
      <c r="S137" s="530"/>
      <c r="T137" s="538"/>
    </row>
    <row r="138" spans="2:20">
      <c r="B138" s="517"/>
      <c r="C138" s="540" t="s">
        <v>504</v>
      </c>
      <c r="D138" s="541">
        <v>1026.9480000000001</v>
      </c>
      <c r="E138" s="542">
        <v>0.8659</v>
      </c>
      <c r="F138" s="541">
        <v>56</v>
      </c>
      <c r="G138" s="543">
        <v>26.667400000000001</v>
      </c>
      <c r="H138" s="544">
        <v>1.726372</v>
      </c>
      <c r="I138" s="541">
        <v>250.09399999999999</v>
      </c>
      <c r="J138" s="543">
        <v>24.353100000000001</v>
      </c>
      <c r="K138" s="475"/>
      <c r="L138" s="517"/>
      <c r="M138" s="540" t="s">
        <v>504</v>
      </c>
      <c r="N138" s="541">
        <v>1929.2857739999999</v>
      </c>
      <c r="O138" s="542">
        <v>0.436</v>
      </c>
      <c r="P138" s="541">
        <v>55</v>
      </c>
      <c r="Q138" s="543">
        <v>22.786999999999999</v>
      </c>
      <c r="R138" s="544">
        <v>3.7925</v>
      </c>
      <c r="S138" s="541">
        <v>667.31455800000003</v>
      </c>
      <c r="T138" s="543">
        <f t="shared" ref="T138" si="15">+S138/N138*100</f>
        <v>34.588683905363212</v>
      </c>
    </row>
    <row r="140" spans="2:20">
      <c r="B140" s="534"/>
      <c r="C140" s="479"/>
      <c r="D140" s="535" t="s">
        <v>113</v>
      </c>
      <c r="E140" s="535" t="s">
        <v>114</v>
      </c>
      <c r="F140" s="535" t="s">
        <v>115</v>
      </c>
      <c r="G140" s="535" t="s">
        <v>116</v>
      </c>
      <c r="H140" s="535" t="s">
        <v>117</v>
      </c>
      <c r="I140" s="535" t="s">
        <v>183</v>
      </c>
      <c r="J140" s="536" t="s">
        <v>184</v>
      </c>
      <c r="L140" s="534"/>
      <c r="M140" s="479"/>
      <c r="N140" s="535" t="s">
        <v>113</v>
      </c>
      <c r="O140" s="535" t="s">
        <v>114</v>
      </c>
      <c r="P140" s="535" t="s">
        <v>115</v>
      </c>
      <c r="Q140" s="535" t="s">
        <v>116</v>
      </c>
      <c r="R140" s="535" t="s">
        <v>117</v>
      </c>
      <c r="S140" s="535" t="s">
        <v>183</v>
      </c>
      <c r="T140" s="536" t="s">
        <v>184</v>
      </c>
    </row>
    <row r="141" spans="2:20" ht="12.75" customHeight="1">
      <c r="B141" s="785" t="s">
        <v>492</v>
      </c>
      <c r="C141" s="777" t="s">
        <v>363</v>
      </c>
      <c r="D141" s="787" t="s">
        <v>470</v>
      </c>
      <c r="E141" s="781" t="s">
        <v>368</v>
      </c>
      <c r="F141" s="781" t="s">
        <v>369</v>
      </c>
      <c r="G141" s="781" t="s">
        <v>370</v>
      </c>
      <c r="H141" s="781" t="s">
        <v>493</v>
      </c>
      <c r="I141" s="781" t="s">
        <v>471</v>
      </c>
      <c r="J141" s="783" t="s">
        <v>373</v>
      </c>
      <c r="L141" s="785" t="s">
        <v>494</v>
      </c>
      <c r="M141" s="777" t="s">
        <v>363</v>
      </c>
      <c r="N141" s="787" t="s">
        <v>470</v>
      </c>
      <c r="O141" s="781" t="s">
        <v>368</v>
      </c>
      <c r="P141" s="781" t="s">
        <v>369</v>
      </c>
      <c r="Q141" s="781" t="s">
        <v>370</v>
      </c>
      <c r="R141" s="781" t="s">
        <v>493</v>
      </c>
      <c r="S141" s="781" t="s">
        <v>471</v>
      </c>
      <c r="T141" s="783" t="s">
        <v>373</v>
      </c>
    </row>
    <row r="142" spans="2:20">
      <c r="B142" s="786"/>
      <c r="C142" s="777"/>
      <c r="D142" s="788"/>
      <c r="E142" s="782"/>
      <c r="F142" s="782"/>
      <c r="G142" s="782"/>
      <c r="H142" s="782"/>
      <c r="I142" s="782"/>
      <c r="J142" s="784"/>
      <c r="L142" s="786"/>
      <c r="M142" s="777"/>
      <c r="N142" s="788"/>
      <c r="O142" s="782"/>
      <c r="P142" s="782"/>
      <c r="Q142" s="782"/>
      <c r="R142" s="782"/>
      <c r="S142" s="782"/>
      <c r="T142" s="784"/>
    </row>
    <row r="143" spans="2:20">
      <c r="B143" s="537" t="s">
        <v>509</v>
      </c>
      <c r="C143" s="479"/>
      <c r="D143" s="530"/>
      <c r="E143" s="530"/>
      <c r="F143" s="530"/>
      <c r="G143" s="530"/>
      <c r="H143" s="530"/>
      <c r="I143" s="530"/>
      <c r="J143" s="538"/>
      <c r="L143" s="537" t="str">
        <f>+B143</f>
        <v>Retail - Other SME (A-IRB)</v>
      </c>
      <c r="M143" s="479"/>
      <c r="N143" s="530"/>
      <c r="O143" s="530"/>
      <c r="P143" s="530"/>
      <c r="Q143" s="530"/>
      <c r="R143" s="530"/>
      <c r="S143" s="530"/>
      <c r="T143" s="538"/>
    </row>
    <row r="144" spans="2:20">
      <c r="B144" s="517"/>
      <c r="C144" s="479" t="s">
        <v>378</v>
      </c>
      <c r="D144" s="530"/>
      <c r="E144" s="539"/>
      <c r="F144" s="530"/>
      <c r="G144" s="538"/>
      <c r="H144" s="318"/>
      <c r="I144" s="530"/>
      <c r="J144" s="538"/>
      <c r="K144" s="475"/>
      <c r="L144" s="517"/>
      <c r="M144" s="479" t="s">
        <v>378</v>
      </c>
      <c r="N144" s="530"/>
      <c r="O144" s="538"/>
      <c r="P144" s="530"/>
      <c r="Q144" s="538"/>
      <c r="R144" s="530"/>
      <c r="S144" s="530"/>
      <c r="T144" s="538"/>
    </row>
    <row r="145" spans="2:20">
      <c r="B145" s="517"/>
      <c r="C145" s="479" t="s">
        <v>381</v>
      </c>
      <c r="D145" s="530"/>
      <c r="E145" s="539"/>
      <c r="F145" s="530"/>
      <c r="G145" s="538"/>
      <c r="H145" s="538"/>
      <c r="I145" s="530"/>
      <c r="J145" s="538"/>
      <c r="K145" s="475"/>
      <c r="L145" s="517"/>
      <c r="M145" s="479" t="s">
        <v>381</v>
      </c>
      <c r="N145" s="530"/>
      <c r="O145" s="538"/>
      <c r="P145" s="530"/>
      <c r="Q145" s="538"/>
      <c r="R145" s="530"/>
      <c r="S145" s="530"/>
      <c r="T145" s="538"/>
    </row>
    <row r="146" spans="2:20">
      <c r="B146" s="517"/>
      <c r="C146" s="479" t="s">
        <v>382</v>
      </c>
      <c r="D146" s="530"/>
      <c r="E146" s="539"/>
      <c r="F146" s="530"/>
      <c r="G146" s="538"/>
      <c r="H146" s="538"/>
      <c r="I146" s="530"/>
      <c r="J146" s="538"/>
      <c r="K146" s="475"/>
      <c r="L146" s="517"/>
      <c r="M146" s="479" t="s">
        <v>382</v>
      </c>
      <c r="N146" s="530"/>
      <c r="O146" s="538"/>
      <c r="P146" s="530"/>
      <c r="Q146" s="538"/>
      <c r="R146" s="530"/>
      <c r="S146" s="530"/>
      <c r="T146" s="538"/>
    </row>
    <row r="147" spans="2:20">
      <c r="B147" s="517"/>
      <c r="C147" s="479" t="s">
        <v>383</v>
      </c>
      <c r="D147" s="530"/>
      <c r="E147" s="539"/>
      <c r="F147" s="530"/>
      <c r="G147" s="538"/>
      <c r="H147" s="538"/>
      <c r="I147" s="530"/>
      <c r="J147" s="538"/>
      <c r="K147" s="475"/>
      <c r="L147" s="517"/>
      <c r="M147" s="479" t="s">
        <v>383</v>
      </c>
      <c r="N147" s="530"/>
      <c r="O147" s="538"/>
      <c r="P147" s="530"/>
      <c r="Q147" s="538"/>
      <c r="R147" s="530"/>
      <c r="S147" s="530"/>
      <c r="T147" s="538"/>
    </row>
    <row r="148" spans="2:20">
      <c r="B148" s="517"/>
      <c r="C148" s="479" t="s">
        <v>384</v>
      </c>
      <c r="D148" s="530"/>
      <c r="E148" s="539"/>
      <c r="F148" s="530"/>
      <c r="G148" s="538"/>
      <c r="H148" s="538"/>
      <c r="I148" s="530"/>
      <c r="J148" s="538"/>
      <c r="K148" s="475"/>
      <c r="L148" s="517"/>
      <c r="M148" s="479" t="s">
        <v>384</v>
      </c>
      <c r="N148" s="530">
        <v>4.248E-3</v>
      </c>
      <c r="O148" s="539">
        <v>0.95</v>
      </c>
      <c r="P148" s="530">
        <v>3</v>
      </c>
      <c r="Q148" s="538">
        <v>34.408999999999999</v>
      </c>
      <c r="R148" s="538">
        <v>0</v>
      </c>
      <c r="S148" s="530">
        <v>1.1739999999999999E-3</v>
      </c>
      <c r="T148" s="538">
        <f t="shared" ref="T148:T149" si="16">+S148/N148*100</f>
        <v>27.636534839924671</v>
      </c>
    </row>
    <row r="149" spans="2:20">
      <c r="B149" s="517"/>
      <c r="C149" s="479" t="s">
        <v>387</v>
      </c>
      <c r="D149" s="530">
        <v>0.32400000000000001</v>
      </c>
      <c r="E149" s="539">
        <v>7.0000000000000009</v>
      </c>
      <c r="F149" s="530">
        <v>17</v>
      </c>
      <c r="G149" s="538">
        <v>57.284999999999997</v>
      </c>
      <c r="H149" s="318"/>
      <c r="I149" s="530">
        <v>0.23100000000000001</v>
      </c>
      <c r="J149" s="538">
        <v>71.202399999999997</v>
      </c>
      <c r="K149" s="475"/>
      <c r="L149" s="517"/>
      <c r="M149" s="479" t="s">
        <v>387</v>
      </c>
      <c r="N149" s="530">
        <v>0.63143300000000002</v>
      </c>
      <c r="O149" s="539">
        <v>7.0000000000000009</v>
      </c>
      <c r="P149" s="530">
        <v>11</v>
      </c>
      <c r="Q149" s="538">
        <v>57.284999999999997</v>
      </c>
      <c r="R149" s="538">
        <v>0</v>
      </c>
      <c r="S149" s="530">
        <v>0.449598</v>
      </c>
      <c r="T149" s="538">
        <f t="shared" si="16"/>
        <v>71.202803781240448</v>
      </c>
    </row>
    <row r="150" spans="2:20">
      <c r="B150" s="517"/>
      <c r="C150" s="479" t="s">
        <v>390</v>
      </c>
      <c r="D150" s="530"/>
      <c r="E150" s="539"/>
      <c r="F150" s="530"/>
      <c r="G150" s="538"/>
      <c r="H150" s="538"/>
      <c r="I150" s="530"/>
      <c r="J150" s="538"/>
      <c r="K150" s="475"/>
      <c r="L150" s="517"/>
      <c r="M150" s="479" t="s">
        <v>390</v>
      </c>
      <c r="N150" s="530"/>
      <c r="O150" s="538"/>
      <c r="P150" s="530"/>
      <c r="Q150" s="538"/>
      <c r="R150" s="530"/>
      <c r="S150" s="530"/>
      <c r="T150" s="538"/>
    </row>
    <row r="151" spans="2:20">
      <c r="B151" s="517"/>
      <c r="C151" s="479" t="s">
        <v>394</v>
      </c>
      <c r="D151" s="530"/>
      <c r="E151" s="539"/>
      <c r="F151" s="530"/>
      <c r="G151" s="538"/>
      <c r="H151" s="538"/>
      <c r="I151" s="530"/>
      <c r="J151" s="538"/>
      <c r="K151" s="475"/>
      <c r="L151" s="517"/>
      <c r="M151" s="479" t="s">
        <v>394</v>
      </c>
      <c r="N151" s="530"/>
      <c r="O151" s="538"/>
      <c r="P151" s="530"/>
      <c r="Q151" s="538"/>
      <c r="R151" s="530"/>
      <c r="S151" s="530"/>
      <c r="T151" s="538"/>
    </row>
    <row r="152" spans="2:20">
      <c r="B152" s="517"/>
      <c r="C152" s="540" t="s">
        <v>501</v>
      </c>
      <c r="D152" s="541">
        <v>0.32400000000000001</v>
      </c>
      <c r="E152" s="542">
        <v>7.0000000000000009</v>
      </c>
      <c r="F152" s="541">
        <v>17</v>
      </c>
      <c r="G152" s="543">
        <v>57.284999999999997</v>
      </c>
      <c r="H152" s="544"/>
      <c r="I152" s="541">
        <v>0.23100000000000001</v>
      </c>
      <c r="J152" s="543">
        <v>71.202399999999997</v>
      </c>
      <c r="K152" s="475"/>
      <c r="L152" s="517"/>
      <c r="M152" s="540" t="s">
        <v>501</v>
      </c>
      <c r="N152" s="541">
        <v>0.63568100000000005</v>
      </c>
      <c r="O152" s="542">
        <v>6.9599999999999991</v>
      </c>
      <c r="P152" s="541">
        <v>14</v>
      </c>
      <c r="Q152" s="543">
        <v>57.132000000000005</v>
      </c>
      <c r="R152" s="544">
        <v>0</v>
      </c>
      <c r="S152" s="541">
        <v>0.45077200000000001</v>
      </c>
      <c r="T152" s="543">
        <f t="shared" ref="T152" si="17">+S152/N152*100</f>
        <v>70.911667959243701</v>
      </c>
    </row>
    <row r="155" spans="2:20">
      <c r="B155" s="534"/>
      <c r="C155" s="479"/>
      <c r="D155" s="535" t="s">
        <v>113</v>
      </c>
      <c r="E155" s="535" t="s">
        <v>114</v>
      </c>
      <c r="F155" s="535" t="s">
        <v>115</v>
      </c>
      <c r="G155" s="535" t="s">
        <v>116</v>
      </c>
      <c r="H155" s="535" t="s">
        <v>117</v>
      </c>
      <c r="I155" s="535" t="s">
        <v>183</v>
      </c>
      <c r="J155" s="536" t="s">
        <v>184</v>
      </c>
      <c r="L155" s="534"/>
      <c r="M155" s="479"/>
      <c r="N155" s="535" t="s">
        <v>113</v>
      </c>
      <c r="O155" s="535" t="s">
        <v>114</v>
      </c>
      <c r="P155" s="535" t="s">
        <v>115</v>
      </c>
      <c r="Q155" s="535" t="s">
        <v>116</v>
      </c>
      <c r="R155" s="535" t="s">
        <v>117</v>
      </c>
      <c r="S155" s="535" t="s">
        <v>183</v>
      </c>
      <c r="T155" s="536" t="s">
        <v>184</v>
      </c>
    </row>
    <row r="156" spans="2:20" ht="15" customHeight="1">
      <c r="B156" s="785" t="s">
        <v>492</v>
      </c>
      <c r="C156" s="777" t="s">
        <v>363</v>
      </c>
      <c r="D156" s="787" t="s">
        <v>470</v>
      </c>
      <c r="E156" s="781" t="s">
        <v>368</v>
      </c>
      <c r="F156" s="781" t="s">
        <v>369</v>
      </c>
      <c r="G156" s="781" t="s">
        <v>370</v>
      </c>
      <c r="H156" s="781" t="s">
        <v>493</v>
      </c>
      <c r="I156" s="781" t="s">
        <v>471</v>
      </c>
      <c r="J156" s="783" t="s">
        <v>373</v>
      </c>
      <c r="L156" s="785" t="s">
        <v>494</v>
      </c>
      <c r="M156" s="777" t="s">
        <v>363</v>
      </c>
      <c r="N156" s="787" t="s">
        <v>470</v>
      </c>
      <c r="O156" s="781" t="s">
        <v>368</v>
      </c>
      <c r="P156" s="781" t="s">
        <v>369</v>
      </c>
      <c r="Q156" s="781" t="s">
        <v>370</v>
      </c>
      <c r="R156" s="781" t="s">
        <v>493</v>
      </c>
      <c r="S156" s="781" t="s">
        <v>471</v>
      </c>
      <c r="T156" s="783" t="s">
        <v>373</v>
      </c>
    </row>
    <row r="157" spans="2:20">
      <c r="B157" s="786"/>
      <c r="C157" s="777"/>
      <c r="D157" s="788"/>
      <c r="E157" s="782"/>
      <c r="F157" s="782"/>
      <c r="G157" s="782"/>
      <c r="H157" s="782"/>
      <c r="I157" s="782"/>
      <c r="J157" s="784"/>
      <c r="L157" s="786"/>
      <c r="M157" s="777"/>
      <c r="N157" s="788"/>
      <c r="O157" s="782"/>
      <c r="P157" s="782"/>
      <c r="Q157" s="782"/>
      <c r="R157" s="782"/>
      <c r="S157" s="782"/>
      <c r="T157" s="784"/>
    </row>
    <row r="158" spans="2:20">
      <c r="B158" s="537" t="s">
        <v>510</v>
      </c>
      <c r="C158" s="479"/>
      <c r="D158" s="530"/>
      <c r="E158" s="530"/>
      <c r="F158" s="530"/>
      <c r="G158" s="530"/>
      <c r="H158" s="530"/>
      <c r="I158" s="530"/>
      <c r="J158" s="538"/>
      <c r="L158" s="537" t="str">
        <f>+B158</f>
        <v>Retail - Other non-SME (A-IRB)</v>
      </c>
      <c r="M158" s="479"/>
      <c r="N158" s="530"/>
      <c r="O158" s="530"/>
      <c r="P158" s="530"/>
      <c r="Q158" s="530"/>
      <c r="R158" s="530"/>
      <c r="S158" s="530"/>
      <c r="T158" s="538"/>
    </row>
    <row r="159" spans="2:20">
      <c r="B159" s="517"/>
      <c r="C159" s="479" t="s">
        <v>378</v>
      </c>
      <c r="D159" s="530"/>
      <c r="E159" s="539"/>
      <c r="F159" s="530"/>
      <c r="G159" s="538"/>
      <c r="H159" s="318"/>
      <c r="I159" s="530"/>
      <c r="J159" s="538"/>
      <c r="K159" s="475"/>
      <c r="L159" s="517"/>
      <c r="M159" s="479" t="s">
        <v>378</v>
      </c>
      <c r="N159" s="530"/>
      <c r="O159" s="538"/>
      <c r="P159" s="530"/>
      <c r="Q159" s="538"/>
      <c r="R159" s="530"/>
      <c r="S159" s="530"/>
      <c r="T159" s="538"/>
    </row>
    <row r="160" spans="2:20">
      <c r="B160" s="517"/>
      <c r="C160" s="479" t="s">
        <v>381</v>
      </c>
      <c r="D160" s="530"/>
      <c r="E160" s="539"/>
      <c r="F160" s="530"/>
      <c r="G160" s="538"/>
      <c r="H160" s="538"/>
      <c r="I160" s="530"/>
      <c r="J160" s="538"/>
      <c r="K160" s="475"/>
      <c r="L160" s="517"/>
      <c r="M160" s="479" t="s">
        <v>381</v>
      </c>
      <c r="N160" s="530"/>
      <c r="O160" s="538"/>
      <c r="P160" s="530"/>
      <c r="Q160" s="538"/>
      <c r="R160" s="530"/>
      <c r="S160" s="530"/>
      <c r="T160" s="538"/>
    </row>
    <row r="161" spans="1:22">
      <c r="B161" s="517"/>
      <c r="C161" s="479" t="s">
        <v>382</v>
      </c>
      <c r="D161" s="530"/>
      <c r="E161" s="539"/>
      <c r="F161" s="530"/>
      <c r="G161" s="538"/>
      <c r="H161" s="538"/>
      <c r="I161" s="530"/>
      <c r="J161" s="538"/>
      <c r="K161" s="475"/>
      <c r="L161" s="517"/>
      <c r="M161" s="479" t="s">
        <v>382</v>
      </c>
      <c r="N161" s="530"/>
      <c r="O161" s="538"/>
      <c r="P161" s="530"/>
      <c r="Q161" s="538"/>
      <c r="R161" s="530"/>
      <c r="S161" s="530"/>
      <c r="T161" s="538"/>
    </row>
    <row r="162" spans="1:22" ht="12.75" customHeight="1">
      <c r="B162" s="517"/>
      <c r="C162" s="479" t="s">
        <v>383</v>
      </c>
      <c r="D162" s="530"/>
      <c r="E162" s="539"/>
      <c r="F162" s="530"/>
      <c r="G162" s="538"/>
      <c r="H162" s="538"/>
      <c r="I162" s="530"/>
      <c r="J162" s="538"/>
      <c r="K162" s="475"/>
      <c r="L162" s="517"/>
      <c r="M162" s="479" t="s">
        <v>383</v>
      </c>
      <c r="N162" s="530"/>
      <c r="O162" s="538"/>
      <c r="P162" s="530"/>
      <c r="Q162" s="538"/>
      <c r="R162" s="530"/>
      <c r="S162" s="530"/>
      <c r="T162" s="538"/>
    </row>
    <row r="163" spans="1:22">
      <c r="B163" s="517"/>
      <c r="C163" s="479" t="s">
        <v>384</v>
      </c>
      <c r="D163" s="530"/>
      <c r="E163" s="539"/>
      <c r="F163" s="530"/>
      <c r="G163" s="538"/>
      <c r="H163" s="538"/>
      <c r="I163" s="530"/>
      <c r="J163" s="538"/>
      <c r="K163" s="475"/>
      <c r="L163" s="517"/>
      <c r="M163" s="479" t="s">
        <v>384</v>
      </c>
      <c r="N163" s="530"/>
      <c r="O163" s="538"/>
      <c r="P163" s="530"/>
      <c r="Q163" s="538"/>
      <c r="R163" s="530"/>
      <c r="S163" s="530"/>
      <c r="T163" s="538"/>
    </row>
    <row r="164" spans="1:22">
      <c r="B164" s="517"/>
      <c r="C164" s="479" t="s">
        <v>387</v>
      </c>
      <c r="D164" s="530">
        <v>7.0000000000000001E-3</v>
      </c>
      <c r="E164" s="539">
        <v>2.5</v>
      </c>
      <c r="F164" s="530">
        <v>17</v>
      </c>
      <c r="G164" s="538">
        <v>25.217400000000001</v>
      </c>
      <c r="H164" s="318"/>
      <c r="I164" s="530">
        <v>3.0000000000000001E-3</v>
      </c>
      <c r="J164" s="538">
        <v>36.173999999999999</v>
      </c>
      <c r="K164" s="475"/>
      <c r="L164" s="517"/>
      <c r="M164" s="479" t="s">
        <v>387</v>
      </c>
      <c r="N164" s="530">
        <v>8.9809999999999994E-3</v>
      </c>
      <c r="O164" s="539">
        <v>2.5</v>
      </c>
      <c r="P164" s="530">
        <v>27</v>
      </c>
      <c r="Q164" s="538">
        <v>25.984000000000002</v>
      </c>
      <c r="R164" s="538">
        <v>0</v>
      </c>
      <c r="S164" s="530">
        <v>3.3479999999999998E-3</v>
      </c>
      <c r="T164" s="538">
        <f t="shared" ref="T164" si="18">+S164/N164*100</f>
        <v>37.278699476672976</v>
      </c>
    </row>
    <row r="165" spans="1:22">
      <c r="B165" s="517"/>
      <c r="C165" s="479" t="s">
        <v>390</v>
      </c>
      <c r="D165" s="530"/>
      <c r="E165" s="539"/>
      <c r="F165" s="530"/>
      <c r="G165" s="538"/>
      <c r="H165" s="538"/>
      <c r="I165" s="530"/>
      <c r="J165" s="538"/>
      <c r="K165" s="475"/>
      <c r="L165" s="517"/>
      <c r="M165" s="479" t="s">
        <v>390</v>
      </c>
      <c r="N165" s="530"/>
      <c r="O165" s="538"/>
      <c r="P165" s="530"/>
      <c r="Q165" s="538"/>
      <c r="R165" s="530"/>
      <c r="S165" s="530"/>
      <c r="T165" s="538"/>
    </row>
    <row r="166" spans="1:22">
      <c r="B166" s="517"/>
      <c r="C166" s="479" t="s">
        <v>394</v>
      </c>
      <c r="D166" s="530"/>
      <c r="E166" s="539"/>
      <c r="F166" s="530"/>
      <c r="G166" s="538"/>
      <c r="H166" s="538"/>
      <c r="I166" s="530"/>
      <c r="J166" s="538"/>
      <c r="K166" s="475"/>
      <c r="L166" s="517"/>
      <c r="M166" s="479" t="s">
        <v>394</v>
      </c>
      <c r="N166" s="530"/>
      <c r="O166" s="538"/>
      <c r="P166" s="530"/>
      <c r="Q166" s="538"/>
      <c r="R166" s="530"/>
      <c r="S166" s="530"/>
      <c r="T166" s="538"/>
    </row>
    <row r="167" spans="1:22">
      <c r="B167" s="517"/>
      <c r="C167" s="540" t="s">
        <v>504</v>
      </c>
      <c r="D167" s="541">
        <v>7.0000000000000001E-3</v>
      </c>
      <c r="E167" s="542">
        <v>2.5</v>
      </c>
      <c r="F167" s="541">
        <v>17</v>
      </c>
      <c r="G167" s="543">
        <v>25.217400000000001</v>
      </c>
      <c r="H167" s="544"/>
      <c r="I167" s="541">
        <v>3.0000000000000001E-3</v>
      </c>
      <c r="J167" s="543">
        <v>36.173999999999999</v>
      </c>
      <c r="K167" s="475"/>
      <c r="L167" s="517"/>
      <c r="M167" s="540" t="s">
        <v>504</v>
      </c>
      <c r="N167" s="541">
        <v>8.9809999999999994E-3</v>
      </c>
      <c r="O167" s="542">
        <v>2.5</v>
      </c>
      <c r="P167" s="541">
        <v>27</v>
      </c>
      <c r="Q167" s="543">
        <v>25.984000000000002</v>
      </c>
      <c r="R167" s="544">
        <v>0</v>
      </c>
      <c r="S167" s="541">
        <v>3.3479999999999998E-3</v>
      </c>
      <c r="T167" s="543">
        <f t="shared" ref="T167:T168" si="19">+S167/N167*100</f>
        <v>37.278699476672976</v>
      </c>
    </row>
    <row r="168" spans="1:22" s="4" customFormat="1" ht="12.75" customHeight="1">
      <c r="A168" s="1"/>
      <c r="B168" s="517"/>
      <c r="C168" s="545" t="s">
        <v>511</v>
      </c>
      <c r="D168" s="541">
        <v>240053.98699999999</v>
      </c>
      <c r="E168" s="542">
        <f>0.0009*100</f>
        <v>0.09</v>
      </c>
      <c r="F168" s="541">
        <v>3636</v>
      </c>
      <c r="G168" s="543">
        <f>0.357427*100</f>
        <v>35.742699999999999</v>
      </c>
      <c r="H168" s="544">
        <v>1.304953</v>
      </c>
      <c r="I168" s="541">
        <v>26210.850999999999</v>
      </c>
      <c r="J168" s="543">
        <f>0.109187*100</f>
        <v>10.918700000000001</v>
      </c>
      <c r="K168" s="475"/>
      <c r="L168" s="517"/>
      <c r="M168" s="545" t="s">
        <v>511</v>
      </c>
      <c r="N168" s="541">
        <v>190459.12696600001</v>
      </c>
      <c r="O168" s="542">
        <f>AVERAGE(O10:O17,O25:O32,O40:O47,O55:O62,O70:O77,O85:O92,O100:O107,O115:O122,O130:O137,O144:O151,O159:O167)</f>
        <v>2.3074600000000003</v>
      </c>
      <c r="P168" s="541">
        <v>3577</v>
      </c>
      <c r="Q168" s="543">
        <f>AVERAGE(Q10:Q17,Q25:Q32,Q40:Q47,Q55:Q62,Q70:Q77,Q85:Q92,Q100:Q107,Q115:Q122,Q130:Q137,Q144:Q151,Q159:Q167)</f>
        <v>34.842367346938779</v>
      </c>
      <c r="R168" s="543">
        <f>AVERAGE(R10:R17,R25:R32,R40:R47,R55:R62,R70:R77,R85:R92,R100:R107,R115:R122,R130:R137,R144:R151,R159:R167)</f>
        <v>1.9216219999999999</v>
      </c>
      <c r="S168" s="541">
        <v>21626.340628000002</v>
      </c>
      <c r="T168" s="543">
        <f t="shared" si="19"/>
        <v>11.354846035737971</v>
      </c>
      <c r="V168" s="368"/>
    </row>
    <row r="169" spans="1:22">
      <c r="K169" s="475"/>
    </row>
    <row r="170" spans="1:22">
      <c r="D170" s="362"/>
      <c r="E170" s="362"/>
      <c r="F170" s="362"/>
      <c r="G170" s="362"/>
      <c r="H170" s="362"/>
      <c r="I170" s="362"/>
    </row>
    <row r="171" spans="1:22">
      <c r="D171" s="362"/>
      <c r="E171" s="362"/>
      <c r="F171" s="362"/>
      <c r="G171" s="362"/>
      <c r="H171" s="362"/>
      <c r="I171" s="362"/>
    </row>
    <row r="172" spans="1:22">
      <c r="B172" s="4" t="s">
        <v>242</v>
      </c>
      <c r="J172" s="48"/>
    </row>
    <row r="173" spans="1:22">
      <c r="B173" s="1" t="s">
        <v>512</v>
      </c>
    </row>
    <row r="177" spans="4:27" s="353" customFormat="1">
      <c r="D177" s="372"/>
      <c r="E177" s="372"/>
      <c r="F177" s="372"/>
      <c r="G177" s="372"/>
      <c r="H177" s="372"/>
      <c r="I177" s="372"/>
      <c r="J177" s="375"/>
      <c r="K177" s="1"/>
      <c r="N177" s="372"/>
      <c r="O177" s="372"/>
      <c r="P177" s="372"/>
      <c r="Q177" s="372"/>
      <c r="R177" s="372"/>
      <c r="S177" s="372"/>
      <c r="T177" s="375"/>
    </row>
    <row r="178" spans="4:27" s="353" customFormat="1">
      <c r="D178" s="372"/>
      <c r="E178" s="372"/>
      <c r="F178" s="372"/>
      <c r="G178" s="372"/>
      <c r="H178" s="372"/>
      <c r="I178" s="372"/>
      <c r="J178" s="375"/>
      <c r="K178" s="1"/>
      <c r="N178" s="372"/>
      <c r="O178" s="372"/>
      <c r="P178" s="372"/>
      <c r="Q178" s="372"/>
      <c r="R178" s="372"/>
      <c r="S178" s="372"/>
      <c r="T178" s="375"/>
    </row>
    <row r="180" spans="4:27">
      <c r="Z180" s="362"/>
      <c r="AA180" s="362"/>
    </row>
    <row r="181" spans="4:27">
      <c r="Z181" s="362"/>
      <c r="AA181" s="362"/>
    </row>
    <row r="182" spans="4:27" ht="14.5">
      <c r="Z182" s="362"/>
      <c r="AA182" s="361"/>
    </row>
  </sheetData>
  <mergeCells count="198">
    <mergeCell ref="O156:O157"/>
    <mergeCell ref="P156:P157"/>
    <mergeCell ref="Q156:Q157"/>
    <mergeCell ref="R156:R157"/>
    <mergeCell ref="S156:S157"/>
    <mergeCell ref="T156:T157"/>
    <mergeCell ref="H156:H157"/>
    <mergeCell ref="I156:I157"/>
    <mergeCell ref="J156:J157"/>
    <mergeCell ref="L156:L157"/>
    <mergeCell ref="M156:M157"/>
    <mergeCell ref="N156:N157"/>
    <mergeCell ref="R141:R142"/>
    <mergeCell ref="S141:S142"/>
    <mergeCell ref="T141:T142"/>
    <mergeCell ref="H141:H142"/>
    <mergeCell ref="I141:I142"/>
    <mergeCell ref="J141:J142"/>
    <mergeCell ref="L141:L142"/>
    <mergeCell ref="M141:M142"/>
    <mergeCell ref="N141:N142"/>
    <mergeCell ref="O141:O142"/>
    <mergeCell ref="P141:P142"/>
    <mergeCell ref="Q141:Q142"/>
    <mergeCell ref="B127:B128"/>
    <mergeCell ref="C127:C128"/>
    <mergeCell ref="D127:D128"/>
    <mergeCell ref="E127:E128"/>
    <mergeCell ref="F127:F128"/>
    <mergeCell ref="G127:G128"/>
    <mergeCell ref="B156:B157"/>
    <mergeCell ref="C156:C157"/>
    <mergeCell ref="D156:D157"/>
    <mergeCell ref="E156:E157"/>
    <mergeCell ref="F156:F157"/>
    <mergeCell ref="G156:G157"/>
    <mergeCell ref="B141:B142"/>
    <mergeCell ref="C141:C142"/>
    <mergeCell ref="D141:D142"/>
    <mergeCell ref="E141:E142"/>
    <mergeCell ref="F141:F142"/>
    <mergeCell ref="G141:G142"/>
    <mergeCell ref="R127:R128"/>
    <mergeCell ref="S127:S128"/>
    <mergeCell ref="T127:T128"/>
    <mergeCell ref="H127:H128"/>
    <mergeCell ref="I127:I128"/>
    <mergeCell ref="J127:J128"/>
    <mergeCell ref="L127:L128"/>
    <mergeCell ref="M127:M128"/>
    <mergeCell ref="N127:N128"/>
    <mergeCell ref="O127:O128"/>
    <mergeCell ref="P127:P128"/>
    <mergeCell ref="Q127:Q128"/>
    <mergeCell ref="R112:R113"/>
    <mergeCell ref="S112:S113"/>
    <mergeCell ref="T112:T113"/>
    <mergeCell ref="H112:H113"/>
    <mergeCell ref="I112:I113"/>
    <mergeCell ref="J112:J113"/>
    <mergeCell ref="L112:L113"/>
    <mergeCell ref="M112:M113"/>
    <mergeCell ref="N112:N113"/>
    <mergeCell ref="B112:B113"/>
    <mergeCell ref="C112:C113"/>
    <mergeCell ref="D112:D113"/>
    <mergeCell ref="E112:E113"/>
    <mergeCell ref="F112:F113"/>
    <mergeCell ref="G112:G113"/>
    <mergeCell ref="O97:O98"/>
    <mergeCell ref="P97:P98"/>
    <mergeCell ref="Q97:Q98"/>
    <mergeCell ref="B97:B98"/>
    <mergeCell ref="C97:C98"/>
    <mergeCell ref="D97:D98"/>
    <mergeCell ref="E97:E98"/>
    <mergeCell ref="F97:F98"/>
    <mergeCell ref="G97:G98"/>
    <mergeCell ref="O112:O113"/>
    <mergeCell ref="P112:P113"/>
    <mergeCell ref="Q112:Q113"/>
    <mergeCell ref="R97:R98"/>
    <mergeCell ref="S97:S98"/>
    <mergeCell ref="T97:T98"/>
    <mergeCell ref="H97:H98"/>
    <mergeCell ref="I97:I98"/>
    <mergeCell ref="J97:J98"/>
    <mergeCell ref="L97:L98"/>
    <mergeCell ref="M97:M98"/>
    <mergeCell ref="N97:N98"/>
    <mergeCell ref="R82:R83"/>
    <mergeCell ref="S82:S83"/>
    <mergeCell ref="T82:T83"/>
    <mergeCell ref="H82:H83"/>
    <mergeCell ref="I82:I83"/>
    <mergeCell ref="J82:J83"/>
    <mergeCell ref="L82:L83"/>
    <mergeCell ref="M82:M83"/>
    <mergeCell ref="N82:N83"/>
    <mergeCell ref="B82:B83"/>
    <mergeCell ref="C82:C83"/>
    <mergeCell ref="D82:D83"/>
    <mergeCell ref="E82:E83"/>
    <mergeCell ref="F82:F83"/>
    <mergeCell ref="G82:G83"/>
    <mergeCell ref="O67:O68"/>
    <mergeCell ref="P67:P68"/>
    <mergeCell ref="Q67:Q68"/>
    <mergeCell ref="B67:B68"/>
    <mergeCell ref="C67:C68"/>
    <mergeCell ref="D67:D68"/>
    <mergeCell ref="E67:E68"/>
    <mergeCell ref="F67:F68"/>
    <mergeCell ref="G67:G68"/>
    <mergeCell ref="O82:O83"/>
    <mergeCell ref="P82:P83"/>
    <mergeCell ref="Q82:Q83"/>
    <mergeCell ref="R67:R68"/>
    <mergeCell ref="S67:S68"/>
    <mergeCell ref="T67:T68"/>
    <mergeCell ref="H67:H68"/>
    <mergeCell ref="I67:I68"/>
    <mergeCell ref="J67:J68"/>
    <mergeCell ref="L67:L68"/>
    <mergeCell ref="M67:M68"/>
    <mergeCell ref="N67:N68"/>
    <mergeCell ref="R52:R53"/>
    <mergeCell ref="S52:S53"/>
    <mergeCell ref="T52:T53"/>
    <mergeCell ref="H52:H53"/>
    <mergeCell ref="I52:I53"/>
    <mergeCell ref="J52:J53"/>
    <mergeCell ref="L52:L53"/>
    <mergeCell ref="M52:M53"/>
    <mergeCell ref="N52:N53"/>
    <mergeCell ref="B52:B53"/>
    <mergeCell ref="C52:C53"/>
    <mergeCell ref="D52:D53"/>
    <mergeCell ref="E52:E53"/>
    <mergeCell ref="F52:F53"/>
    <mergeCell ref="G52:G53"/>
    <mergeCell ref="O37:O38"/>
    <mergeCell ref="P37:P38"/>
    <mergeCell ref="Q37:Q38"/>
    <mergeCell ref="B37:B38"/>
    <mergeCell ref="C37:C38"/>
    <mergeCell ref="D37:D38"/>
    <mergeCell ref="E37:E38"/>
    <mergeCell ref="F37:F38"/>
    <mergeCell ref="G37:G38"/>
    <mergeCell ref="O52:O53"/>
    <mergeCell ref="P52:P53"/>
    <mergeCell ref="Q52:Q53"/>
    <mergeCell ref="R37:R38"/>
    <mergeCell ref="S37:S38"/>
    <mergeCell ref="T37:T38"/>
    <mergeCell ref="H37:H38"/>
    <mergeCell ref="I37:I38"/>
    <mergeCell ref="J37:J38"/>
    <mergeCell ref="L37:L38"/>
    <mergeCell ref="M37:M38"/>
    <mergeCell ref="N37:N38"/>
    <mergeCell ref="R22:R23"/>
    <mergeCell ref="S22:S23"/>
    <mergeCell ref="T22:T23"/>
    <mergeCell ref="H22:H23"/>
    <mergeCell ref="I22:I23"/>
    <mergeCell ref="J22:J23"/>
    <mergeCell ref="L22:L23"/>
    <mergeCell ref="M22:M23"/>
    <mergeCell ref="N22:N23"/>
    <mergeCell ref="B22:B23"/>
    <mergeCell ref="C22:C23"/>
    <mergeCell ref="D22:D23"/>
    <mergeCell ref="E22:E23"/>
    <mergeCell ref="F22:F23"/>
    <mergeCell ref="G22:G23"/>
    <mergeCell ref="O7:O8"/>
    <mergeCell ref="P7:P8"/>
    <mergeCell ref="Q7:Q8"/>
    <mergeCell ref="B7:B8"/>
    <mergeCell ref="C7:C8"/>
    <mergeCell ref="D7:D8"/>
    <mergeCell ref="E7:E8"/>
    <mergeCell ref="F7:F8"/>
    <mergeCell ref="G7:G8"/>
    <mergeCell ref="O22:O23"/>
    <mergeCell ref="P22:P23"/>
    <mergeCell ref="Q22:Q23"/>
    <mergeCell ref="R7:R8"/>
    <mergeCell ref="S7:S8"/>
    <mergeCell ref="T7:T8"/>
    <mergeCell ref="H7:H8"/>
    <mergeCell ref="I7:I8"/>
    <mergeCell ref="J7:J8"/>
    <mergeCell ref="L7:L8"/>
    <mergeCell ref="M7:M8"/>
    <mergeCell ref="N7:N8"/>
  </mergeCells>
  <pageMargins left="0.70866141732283472" right="0.70866141732283472" top="0.74803149606299213" bottom="0.74803149606299213" header="0.31496062992125984" footer="0.31496062992125984"/>
  <pageSetup paperSize="9" scale="29" fitToWidth="2" orientation="portrait" r:id="rId1"/>
  <colBreaks count="1" manualBreakCount="1">
    <brk id="10" max="17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72EE-846C-4A61-837B-411AC68A370E}">
  <sheetPr codeName="Sheet51">
    <pageSetUpPr fitToPage="1"/>
  </sheetPr>
  <dimension ref="A1:K53"/>
  <sheetViews>
    <sheetView zoomScaleNormal="100" workbookViewId="0"/>
  </sheetViews>
  <sheetFormatPr defaultColWidth="9.1796875" defaultRowHeight="13"/>
  <cols>
    <col min="1" max="1" width="9.1796875" style="1"/>
    <col min="2" max="2" width="6.26953125" style="38" customWidth="1"/>
    <col min="3" max="3" width="26.81640625" style="1" customWidth="1"/>
    <col min="4" max="11" width="17.26953125" style="1" customWidth="1"/>
    <col min="12" max="16384" width="9.1796875" style="1"/>
  </cols>
  <sheetData>
    <row r="1" spans="1:11">
      <c r="A1" s="22" t="s">
        <v>111</v>
      </c>
    </row>
    <row r="3" spans="1:11">
      <c r="B3" s="22" t="s">
        <v>513</v>
      </c>
    </row>
    <row r="5" spans="1:11" ht="13.5" customHeight="1">
      <c r="C5" s="14"/>
      <c r="D5" s="79" t="s">
        <v>113</v>
      </c>
      <c r="E5" s="79" t="s">
        <v>114</v>
      </c>
      <c r="F5" s="79" t="s">
        <v>115</v>
      </c>
      <c r="G5" s="79" t="s">
        <v>116</v>
      </c>
      <c r="H5" s="79" t="s">
        <v>117</v>
      </c>
      <c r="I5" s="79" t="s">
        <v>183</v>
      </c>
      <c r="J5" s="38" t="s">
        <v>184</v>
      </c>
      <c r="K5" s="38" t="s">
        <v>185</v>
      </c>
    </row>
    <row r="6" spans="1:11" ht="15.75" customHeight="1">
      <c r="C6" s="546" t="s">
        <v>192</v>
      </c>
      <c r="D6" s="789" t="s">
        <v>514</v>
      </c>
      <c r="E6" s="789"/>
      <c r="F6" s="789"/>
      <c r="G6" s="789"/>
      <c r="H6" s="789" t="s">
        <v>515</v>
      </c>
      <c r="I6" s="789"/>
      <c r="J6" s="789"/>
      <c r="K6" s="789"/>
    </row>
    <row r="7" spans="1:11" ht="12.75" customHeight="1">
      <c r="B7" s="13"/>
      <c r="C7" s="790" t="s">
        <v>516</v>
      </c>
      <c r="D7" s="759" t="s">
        <v>517</v>
      </c>
      <c r="E7" s="761"/>
      <c r="F7" s="759" t="s">
        <v>518</v>
      </c>
      <c r="G7" s="761"/>
      <c r="H7" s="759" t="s">
        <v>517</v>
      </c>
      <c r="I7" s="761"/>
      <c r="J7" s="759" t="s">
        <v>518</v>
      </c>
      <c r="K7" s="761"/>
    </row>
    <row r="8" spans="1:11">
      <c r="B8" s="13"/>
      <c r="C8" s="791"/>
      <c r="D8" s="547" t="s">
        <v>519</v>
      </c>
      <c r="E8" s="547" t="s">
        <v>520</v>
      </c>
      <c r="F8" s="547" t="s">
        <v>519</v>
      </c>
      <c r="G8" s="547" t="s">
        <v>520</v>
      </c>
      <c r="H8" s="485" t="s">
        <v>519</v>
      </c>
      <c r="I8" s="485" t="s">
        <v>520</v>
      </c>
      <c r="J8" s="485" t="s">
        <v>519</v>
      </c>
      <c r="K8" s="485" t="s">
        <v>520</v>
      </c>
    </row>
    <row r="9" spans="1:11">
      <c r="B9" s="13">
        <v>1</v>
      </c>
      <c r="C9" s="49" t="s">
        <v>521</v>
      </c>
      <c r="D9" s="319">
        <v>26.409331999999999</v>
      </c>
      <c r="E9" s="319">
        <v>10629.431994</v>
      </c>
      <c r="F9" s="319"/>
      <c r="G9" s="319">
        <v>15350.595697999999</v>
      </c>
      <c r="H9" s="319">
        <v>137.18217799999999</v>
      </c>
      <c r="I9" s="319">
        <v>2646.5854020000002</v>
      </c>
      <c r="J9" s="319"/>
      <c r="K9" s="319">
        <v>600.656116</v>
      </c>
    </row>
    <row r="10" spans="1:11">
      <c r="B10" s="13">
        <v>2</v>
      </c>
      <c r="C10" s="49" t="s">
        <v>522</v>
      </c>
      <c r="D10" s="319">
        <v>617.68264299999998</v>
      </c>
      <c r="E10" s="319">
        <v>79556.962398000003</v>
      </c>
      <c r="F10" s="319"/>
      <c r="G10" s="319">
        <v>47447.985893999998</v>
      </c>
      <c r="H10" s="319">
        <v>3.1136979999999999</v>
      </c>
      <c r="I10" s="319">
        <v>19772.024592000002</v>
      </c>
      <c r="J10" s="319"/>
      <c r="K10" s="319">
        <v>43655.956773999998</v>
      </c>
    </row>
    <row r="11" spans="1:11">
      <c r="B11" s="13">
        <v>3</v>
      </c>
      <c r="C11" s="49" t="s">
        <v>523</v>
      </c>
      <c r="D11" s="319">
        <v>5.9966470000000003</v>
      </c>
      <c r="E11" s="319">
        <v>12854.323657000001</v>
      </c>
      <c r="F11" s="319">
        <v>1487.2705900000001</v>
      </c>
      <c r="G11" s="319">
        <v>460.94979599999999</v>
      </c>
      <c r="H11" s="319"/>
      <c r="I11" s="319">
        <v>55255.784958999997</v>
      </c>
      <c r="J11" s="319"/>
      <c r="K11" s="319">
        <v>86273.724136999997</v>
      </c>
    </row>
    <row r="12" spans="1:11">
      <c r="B12" s="13">
        <v>4</v>
      </c>
      <c r="C12" s="49" t="s">
        <v>524</v>
      </c>
      <c r="D12" s="319">
        <v>7384.0858850000004</v>
      </c>
      <c r="E12" s="319">
        <v>26883.18922</v>
      </c>
      <c r="F12" s="319">
        <v>8404.5503410000001</v>
      </c>
      <c r="G12" s="319">
        <v>3109.305441</v>
      </c>
      <c r="H12" s="319"/>
      <c r="I12" s="319">
        <v>65245.549675000002</v>
      </c>
      <c r="J12" s="319"/>
      <c r="K12" s="319">
        <v>31675.521173000001</v>
      </c>
    </row>
    <row r="13" spans="1:11">
      <c r="B13" s="13">
        <v>5</v>
      </c>
      <c r="C13" s="49" t="s">
        <v>525</v>
      </c>
      <c r="D13" s="319"/>
      <c r="E13" s="319"/>
      <c r="F13" s="319"/>
      <c r="G13" s="319"/>
      <c r="H13" s="319"/>
      <c r="I13" s="319"/>
      <c r="J13" s="319"/>
      <c r="K13" s="319"/>
    </row>
    <row r="14" spans="1:11">
      <c r="B14" s="13">
        <v>6</v>
      </c>
      <c r="C14" s="49" t="s">
        <v>526</v>
      </c>
      <c r="D14" s="319"/>
      <c r="E14" s="319">
        <v>334.26999699999999</v>
      </c>
      <c r="F14" s="319"/>
      <c r="G14" s="319"/>
      <c r="H14" s="319"/>
      <c r="I14" s="319">
        <v>3514.2172879999998</v>
      </c>
      <c r="J14" s="319"/>
      <c r="K14" s="319">
        <v>795.94240000000002</v>
      </c>
    </row>
    <row r="15" spans="1:11">
      <c r="B15" s="13">
        <v>7</v>
      </c>
      <c r="C15" s="49" t="s">
        <v>527</v>
      </c>
      <c r="D15" s="319">
        <v>12032.666195</v>
      </c>
      <c r="E15" s="319">
        <v>897.48219300000005</v>
      </c>
      <c r="F15" s="319">
        <v>1363.636628</v>
      </c>
      <c r="G15" s="319"/>
      <c r="H15" s="319">
        <v>8189.9474719999998</v>
      </c>
      <c r="I15" s="319">
        <v>115861.048675</v>
      </c>
      <c r="J15" s="319"/>
      <c r="K15" s="319">
        <v>80504.992884000007</v>
      </c>
    </row>
    <row r="16" spans="1:11">
      <c r="B16" s="13">
        <v>8</v>
      </c>
      <c r="C16" s="189" t="s">
        <v>528</v>
      </c>
      <c r="D16" s="320">
        <v>1854.4917089999999</v>
      </c>
      <c r="E16" s="320">
        <v>22612.125192</v>
      </c>
      <c r="F16" s="320">
        <v>942.60020399999996</v>
      </c>
      <c r="G16" s="320">
        <v>467.76488899999998</v>
      </c>
      <c r="H16" s="320"/>
      <c r="I16" s="320">
        <v>92048.154227000006</v>
      </c>
      <c r="J16" s="320"/>
      <c r="K16" s="320">
        <v>66647.013288999995</v>
      </c>
    </row>
    <row r="17" spans="2:11">
      <c r="B17" s="36">
        <v>9</v>
      </c>
      <c r="C17" s="37" t="s">
        <v>240</v>
      </c>
      <c r="D17" s="321">
        <v>21921.332409999999</v>
      </c>
      <c r="E17" s="321">
        <v>153767.78465300001</v>
      </c>
      <c r="F17" s="321">
        <v>12198.057763000001</v>
      </c>
      <c r="G17" s="321">
        <v>66836.601718000005</v>
      </c>
      <c r="H17" s="321">
        <v>8330.2433469999996</v>
      </c>
      <c r="I17" s="321">
        <v>354343.364818</v>
      </c>
      <c r="J17" s="321"/>
      <c r="K17" s="321">
        <v>310153.806775</v>
      </c>
    </row>
    <row r="18" spans="2:11">
      <c r="D18" s="48"/>
      <c r="E18" s="48"/>
      <c r="F18" s="48"/>
      <c r="G18" s="48"/>
      <c r="H18" s="48"/>
      <c r="I18" s="48"/>
      <c r="J18" s="48"/>
      <c r="K18" s="48"/>
    </row>
    <row r="20" spans="2:11">
      <c r="C20" s="14"/>
      <c r="D20" s="79" t="s">
        <v>113</v>
      </c>
      <c r="E20" s="79" t="s">
        <v>114</v>
      </c>
      <c r="F20" s="79" t="s">
        <v>115</v>
      </c>
      <c r="G20" s="79" t="s">
        <v>116</v>
      </c>
      <c r="H20" s="79" t="s">
        <v>117</v>
      </c>
      <c r="I20" s="79" t="s">
        <v>183</v>
      </c>
      <c r="J20" s="38" t="s">
        <v>184</v>
      </c>
      <c r="K20" s="38" t="s">
        <v>185</v>
      </c>
    </row>
    <row r="21" spans="2:11" ht="12.75" customHeight="1">
      <c r="C21" s="546" t="s">
        <v>241</v>
      </c>
      <c r="D21" s="789" t="s">
        <v>514</v>
      </c>
      <c r="E21" s="789"/>
      <c r="F21" s="789"/>
      <c r="G21" s="789"/>
      <c r="H21" s="789" t="s">
        <v>515</v>
      </c>
      <c r="I21" s="789"/>
      <c r="J21" s="789"/>
      <c r="K21" s="789"/>
    </row>
    <row r="22" spans="2:11" ht="12.75" customHeight="1">
      <c r="B22" s="13"/>
      <c r="C22" s="790" t="s">
        <v>516</v>
      </c>
      <c r="D22" s="759" t="s">
        <v>517</v>
      </c>
      <c r="E22" s="761"/>
      <c r="F22" s="759" t="s">
        <v>518</v>
      </c>
      <c r="G22" s="761"/>
      <c r="H22" s="759" t="s">
        <v>517</v>
      </c>
      <c r="I22" s="761"/>
      <c r="J22" s="759" t="s">
        <v>518</v>
      </c>
      <c r="K22" s="761"/>
    </row>
    <row r="23" spans="2:11">
      <c r="B23" s="13"/>
      <c r="C23" s="791"/>
      <c r="D23" s="547" t="s">
        <v>519</v>
      </c>
      <c r="E23" s="547" t="s">
        <v>520</v>
      </c>
      <c r="F23" s="547" t="s">
        <v>519</v>
      </c>
      <c r="G23" s="547" t="s">
        <v>520</v>
      </c>
      <c r="H23" s="485" t="s">
        <v>519</v>
      </c>
      <c r="I23" s="485" t="s">
        <v>520</v>
      </c>
      <c r="J23" s="485" t="s">
        <v>519</v>
      </c>
      <c r="K23" s="485" t="s">
        <v>520</v>
      </c>
    </row>
    <row r="24" spans="2:11">
      <c r="B24" s="13">
        <v>1</v>
      </c>
      <c r="C24" s="49" t="s">
        <v>521</v>
      </c>
      <c r="D24" s="319">
        <v>28.553598999999998</v>
      </c>
      <c r="E24" s="319">
        <v>7447.9582090000004</v>
      </c>
      <c r="F24" s="319"/>
      <c r="G24" s="319">
        <v>8235.1622769999994</v>
      </c>
      <c r="H24" s="319">
        <v>238.14499499999999</v>
      </c>
      <c r="I24" s="319">
        <v>2223.4353959999999</v>
      </c>
      <c r="J24" s="319"/>
      <c r="K24" s="319">
        <v>851.84549000000004</v>
      </c>
    </row>
    <row r="25" spans="2:11">
      <c r="B25" s="13">
        <v>2</v>
      </c>
      <c r="C25" s="49" t="s">
        <v>522</v>
      </c>
      <c r="D25" s="319">
        <v>1487.7379129999999</v>
      </c>
      <c r="E25" s="319">
        <v>47215.274920000003</v>
      </c>
      <c r="F25" s="319"/>
      <c r="G25" s="319">
        <v>35377.947185999998</v>
      </c>
      <c r="H25" s="319"/>
      <c r="I25" s="319">
        <v>30877.881713999999</v>
      </c>
      <c r="J25" s="319"/>
      <c r="K25" s="319">
        <v>37555.809292999998</v>
      </c>
    </row>
    <row r="26" spans="2:11">
      <c r="B26" s="13">
        <v>3</v>
      </c>
      <c r="C26" s="49" t="s">
        <v>523</v>
      </c>
      <c r="D26" s="319">
        <v>10.650356</v>
      </c>
      <c r="E26" s="319">
        <v>5339.7421839999997</v>
      </c>
      <c r="F26" s="319">
        <v>3506.9156600000001</v>
      </c>
      <c r="G26" s="319">
        <v>132.28961699999999</v>
      </c>
      <c r="H26" s="319"/>
      <c r="I26" s="319">
        <v>26306.172978999999</v>
      </c>
      <c r="J26" s="319"/>
      <c r="K26" s="319">
        <v>8653.1030059999994</v>
      </c>
    </row>
    <row r="27" spans="2:11">
      <c r="B27" s="13">
        <v>4</v>
      </c>
      <c r="C27" s="49" t="s">
        <v>524</v>
      </c>
      <c r="D27" s="319">
        <v>9564.0588740000003</v>
      </c>
      <c r="E27" s="319">
        <v>12253.042954</v>
      </c>
      <c r="F27" s="319">
        <v>13944.594345</v>
      </c>
      <c r="G27" s="319">
        <v>1796.3602350000001</v>
      </c>
      <c r="H27" s="319"/>
      <c r="I27" s="319">
        <v>45382.957627999996</v>
      </c>
      <c r="J27" s="319"/>
      <c r="K27" s="319">
        <v>19522.064109999999</v>
      </c>
    </row>
    <row r="28" spans="2:11">
      <c r="B28" s="13">
        <v>5</v>
      </c>
      <c r="C28" s="49" t="s">
        <v>525</v>
      </c>
      <c r="D28" s="319"/>
      <c r="E28" s="319"/>
      <c r="F28" s="319"/>
      <c r="G28" s="319"/>
      <c r="H28" s="319"/>
      <c r="I28" s="319"/>
      <c r="J28" s="319"/>
      <c r="K28" s="319"/>
    </row>
    <row r="29" spans="2:11">
      <c r="B29" s="13">
        <v>6</v>
      </c>
      <c r="C29" s="49" t="s">
        <v>526</v>
      </c>
      <c r="D29" s="319"/>
      <c r="E29" s="319">
        <v>368.676513</v>
      </c>
      <c r="F29" s="319"/>
      <c r="G29" s="319"/>
      <c r="H29" s="319"/>
      <c r="I29" s="319">
        <v>1210.0026069999999</v>
      </c>
      <c r="J29" s="319"/>
      <c r="K29" s="319">
        <v>23.392102000000001</v>
      </c>
    </row>
    <row r="30" spans="2:11">
      <c r="B30" s="13">
        <v>7</v>
      </c>
      <c r="C30" s="49" t="s">
        <v>527</v>
      </c>
      <c r="D30" s="319">
        <v>2814.9921060000001</v>
      </c>
      <c r="E30" s="319">
        <v>1065.4382169999999</v>
      </c>
      <c r="F30" s="319">
        <v>6937.5988850000003</v>
      </c>
      <c r="G30" s="319"/>
      <c r="H30" s="319">
        <v>9879.1955670000007</v>
      </c>
      <c r="I30" s="319">
        <v>95060.600061999998</v>
      </c>
      <c r="J30" s="319"/>
      <c r="K30" s="319">
        <v>110790.742706</v>
      </c>
    </row>
    <row r="31" spans="2:11">
      <c r="B31" s="13">
        <v>8</v>
      </c>
      <c r="C31" s="189" t="s">
        <v>528</v>
      </c>
      <c r="D31" s="320">
        <v>1871.480129</v>
      </c>
      <c r="E31" s="320">
        <v>20596.237464999998</v>
      </c>
      <c r="F31" s="320">
        <v>18551.492499</v>
      </c>
      <c r="G31" s="320">
        <v>280.68588499999998</v>
      </c>
      <c r="H31" s="320"/>
      <c r="I31" s="320">
        <v>51154.018040000003</v>
      </c>
      <c r="J31" s="320"/>
      <c r="K31" s="320">
        <v>29987.482232999999</v>
      </c>
    </row>
    <row r="32" spans="2:11">
      <c r="B32" s="36">
        <v>9</v>
      </c>
      <c r="C32" s="37" t="s">
        <v>240</v>
      </c>
      <c r="D32" s="321">
        <v>15777.472976999999</v>
      </c>
      <c r="E32" s="321">
        <v>94286.370462000006</v>
      </c>
      <c r="F32" s="321">
        <v>42940.601389000003</v>
      </c>
      <c r="G32" s="321">
        <v>45822.445200000002</v>
      </c>
      <c r="H32" s="321">
        <v>10117.340561999999</v>
      </c>
      <c r="I32" s="321">
        <v>252215.06842600001</v>
      </c>
      <c r="J32" s="321"/>
      <c r="K32" s="321">
        <v>207384.43893999999</v>
      </c>
    </row>
    <row r="34" spans="3:11">
      <c r="C34" s="4" t="s">
        <v>242</v>
      </c>
      <c r="D34" s="73"/>
      <c r="E34" s="73"/>
      <c r="F34" s="73"/>
      <c r="G34" s="73"/>
      <c r="H34" s="73"/>
      <c r="I34" s="73"/>
    </row>
    <row r="35" spans="3:11" ht="12.75" customHeight="1">
      <c r="C35" s="763" t="s">
        <v>529</v>
      </c>
      <c r="D35" s="763"/>
      <c r="E35" s="763"/>
      <c r="F35" s="763"/>
      <c r="G35" s="763"/>
      <c r="H35" s="763"/>
      <c r="I35" s="763"/>
      <c r="J35" s="763"/>
      <c r="K35" s="763"/>
    </row>
    <row r="36" spans="3:11">
      <c r="C36" s="763"/>
      <c r="D36" s="763"/>
      <c r="E36" s="763"/>
      <c r="F36" s="763"/>
      <c r="G36" s="763"/>
      <c r="H36" s="763"/>
      <c r="I36" s="763"/>
      <c r="J36" s="763"/>
      <c r="K36" s="763"/>
    </row>
    <row r="37" spans="3:11">
      <c r="D37" s="362"/>
      <c r="E37" s="362"/>
      <c r="F37" s="362"/>
      <c r="G37" s="362"/>
      <c r="H37" s="362"/>
    </row>
    <row r="45" spans="3:11">
      <c r="D45" s="48"/>
      <c r="E45" s="48"/>
      <c r="F45" s="48"/>
      <c r="G45" s="48"/>
      <c r="H45" s="48"/>
      <c r="I45" s="48"/>
      <c r="J45" s="48"/>
      <c r="K45" s="48"/>
    </row>
    <row r="46" spans="3:11">
      <c r="D46" s="48"/>
      <c r="E46" s="48"/>
      <c r="F46" s="48"/>
      <c r="G46" s="48"/>
      <c r="H46" s="48"/>
      <c r="I46" s="48"/>
      <c r="J46" s="48"/>
      <c r="K46" s="48"/>
    </row>
    <row r="47" spans="3:11">
      <c r="D47" s="48"/>
      <c r="E47" s="48"/>
      <c r="F47" s="48"/>
      <c r="G47" s="48"/>
      <c r="H47" s="48"/>
      <c r="I47" s="48"/>
      <c r="J47" s="48"/>
      <c r="K47" s="48"/>
    </row>
    <row r="48" spans="3:11">
      <c r="D48" s="48"/>
      <c r="E48" s="48"/>
      <c r="F48" s="48"/>
      <c r="G48" s="48"/>
      <c r="H48" s="48"/>
      <c r="I48" s="48"/>
      <c r="J48" s="48"/>
      <c r="K48" s="48"/>
    </row>
    <row r="49" spans="4:11">
      <c r="D49" s="48"/>
      <c r="E49" s="48"/>
      <c r="F49" s="48"/>
      <c r="G49" s="48"/>
      <c r="H49" s="48"/>
      <c r="I49" s="48"/>
      <c r="J49" s="48"/>
      <c r="K49" s="48"/>
    </row>
    <row r="50" spans="4:11">
      <c r="D50" s="48"/>
      <c r="E50" s="48"/>
      <c r="F50" s="48"/>
      <c r="G50" s="48"/>
      <c r="H50" s="48"/>
      <c r="I50" s="48"/>
      <c r="J50" s="48"/>
      <c r="K50" s="48"/>
    </row>
    <row r="51" spans="4:11">
      <c r="D51" s="48"/>
      <c r="E51" s="48"/>
      <c r="F51" s="48"/>
      <c r="G51" s="48"/>
      <c r="H51" s="48"/>
      <c r="I51" s="48"/>
      <c r="J51" s="48"/>
      <c r="K51" s="48"/>
    </row>
    <row r="52" spans="4:11">
      <c r="D52" s="48"/>
      <c r="E52" s="48"/>
      <c r="F52" s="48"/>
      <c r="G52" s="48"/>
      <c r="H52" s="48"/>
      <c r="I52" s="48"/>
      <c r="J52" s="48"/>
      <c r="K52" s="48"/>
    </row>
    <row r="53" spans="4:11">
      <c r="D53" s="48"/>
      <c r="E53" s="48"/>
      <c r="F53" s="48"/>
      <c r="G53" s="48"/>
      <c r="H53" s="48"/>
      <c r="I53" s="48"/>
      <c r="J53" s="48"/>
      <c r="K53" s="48"/>
    </row>
  </sheetData>
  <mergeCells count="15">
    <mergeCell ref="C35:K36"/>
    <mergeCell ref="D6:G6"/>
    <mergeCell ref="H6:K6"/>
    <mergeCell ref="C7:C8"/>
    <mergeCell ref="D7:E7"/>
    <mergeCell ref="F7:G7"/>
    <mergeCell ref="H7:I7"/>
    <mergeCell ref="J7:K7"/>
    <mergeCell ref="J22:K22"/>
    <mergeCell ref="H21:K21"/>
    <mergeCell ref="C22:C23"/>
    <mergeCell ref="H22:I22"/>
    <mergeCell ref="D21:G21"/>
    <mergeCell ref="D22:E22"/>
    <mergeCell ref="F22:G22"/>
  </mergeCells>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BB3A-33EC-43FD-9657-E8CCAF03CD7B}">
  <sheetPr>
    <pageSetUpPr fitToPage="1"/>
  </sheetPr>
  <dimension ref="A1:H53"/>
  <sheetViews>
    <sheetView zoomScaleNormal="100" zoomScaleSheetLayoutView="70" workbookViewId="0"/>
  </sheetViews>
  <sheetFormatPr defaultColWidth="9.1796875" defaultRowHeight="13"/>
  <cols>
    <col min="1" max="1" width="8.81640625" style="354" customWidth="1"/>
    <col min="2" max="2" width="7.1796875" style="354" customWidth="1"/>
    <col min="3" max="3" width="58.26953125" style="354" customWidth="1"/>
    <col min="4" max="8" width="14.54296875" style="354" customWidth="1"/>
    <col min="9" max="16384" width="9.1796875" style="354"/>
  </cols>
  <sheetData>
    <row r="1" spans="1:8">
      <c r="A1" s="89" t="s">
        <v>111</v>
      </c>
      <c r="B1" s="89"/>
      <c r="C1" s="443"/>
      <c r="D1" s="444"/>
      <c r="E1" s="445"/>
      <c r="F1" s="445"/>
      <c r="G1" s="9"/>
      <c r="H1" s="444"/>
    </row>
    <row r="2" spans="1:8">
      <c r="A2" s="446"/>
      <c r="B2" s="446"/>
      <c r="C2" s="446"/>
      <c r="D2" s="444"/>
      <c r="E2" s="444"/>
      <c r="F2" s="444"/>
      <c r="G2" s="444"/>
      <c r="H2" s="444"/>
    </row>
    <row r="3" spans="1:8">
      <c r="A3" s="444"/>
      <c r="B3" s="445" t="s">
        <v>112</v>
      </c>
      <c r="C3" s="445"/>
      <c r="D3" s="444"/>
      <c r="E3" s="444"/>
      <c r="F3" s="444"/>
      <c r="G3" s="444"/>
      <c r="H3" s="444"/>
    </row>
    <row r="4" spans="1:8">
      <c r="A4" s="444"/>
      <c r="B4" s="444"/>
      <c r="C4" s="445"/>
      <c r="D4" s="444"/>
      <c r="E4" s="444"/>
      <c r="F4" s="444"/>
      <c r="G4" s="444"/>
      <c r="H4" s="444"/>
    </row>
    <row r="5" spans="1:8">
      <c r="A5" s="444"/>
      <c r="B5" s="50"/>
      <c r="C5" s="50"/>
      <c r="D5" s="447" t="s">
        <v>113</v>
      </c>
      <c r="E5" s="447" t="s">
        <v>114</v>
      </c>
      <c r="F5" s="447" t="s">
        <v>115</v>
      </c>
      <c r="G5" s="447" t="s">
        <v>116</v>
      </c>
      <c r="H5" s="447" t="s">
        <v>117</v>
      </c>
    </row>
    <row r="6" spans="1:8">
      <c r="A6" s="448"/>
      <c r="B6" s="483" t="s">
        <v>118</v>
      </c>
      <c r="C6" s="483"/>
      <c r="D6" s="484" t="s">
        <v>119</v>
      </c>
      <c r="E6" s="484" t="s">
        <v>120</v>
      </c>
      <c r="F6" s="484" t="s">
        <v>121</v>
      </c>
      <c r="G6" s="484" t="s">
        <v>122</v>
      </c>
      <c r="H6" s="484" t="s">
        <v>123</v>
      </c>
    </row>
    <row r="7" spans="1:8" ht="13.15" customHeight="1">
      <c r="A7" s="444"/>
      <c r="B7" s="715" t="s">
        <v>124</v>
      </c>
      <c r="C7" s="715"/>
      <c r="D7" s="715"/>
      <c r="E7" s="715"/>
      <c r="F7" s="715"/>
      <c r="G7" s="715"/>
      <c r="H7" s="715"/>
    </row>
    <row r="8" spans="1:8" ht="15" customHeight="1">
      <c r="A8" s="444"/>
      <c r="B8" s="447">
        <v>1</v>
      </c>
      <c r="C8" s="444" t="s">
        <v>125</v>
      </c>
      <c r="D8" s="449">
        <v>158539.351</v>
      </c>
      <c r="E8" s="450">
        <v>154593.19699999999</v>
      </c>
      <c r="F8" s="450">
        <v>154820.78200000001</v>
      </c>
      <c r="G8" s="451">
        <v>151846.17360322285</v>
      </c>
      <c r="H8" s="449">
        <v>159422.6691222954</v>
      </c>
    </row>
    <row r="9" spans="1:8">
      <c r="A9" s="444"/>
      <c r="B9" s="447">
        <v>2</v>
      </c>
      <c r="C9" s="452" t="s">
        <v>126</v>
      </c>
      <c r="D9" s="449">
        <v>172926.31099999999</v>
      </c>
      <c r="E9" s="450">
        <v>163007.927</v>
      </c>
      <c r="F9" s="450">
        <v>168375.38200000001</v>
      </c>
      <c r="G9" s="451">
        <v>164984.29860322285</v>
      </c>
      <c r="H9" s="449">
        <v>172222.9191222954</v>
      </c>
    </row>
    <row r="10" spans="1:8">
      <c r="A10" s="444"/>
      <c r="B10" s="447">
        <v>3</v>
      </c>
      <c r="C10" s="452" t="s">
        <v>127</v>
      </c>
      <c r="D10" s="449">
        <v>187413.87299999999</v>
      </c>
      <c r="E10" s="450">
        <v>176971.386</v>
      </c>
      <c r="F10" s="450">
        <v>181737.35</v>
      </c>
      <c r="G10" s="451">
        <v>173162.41860322285</v>
      </c>
      <c r="H10" s="449">
        <v>180142.9021222954</v>
      </c>
    </row>
    <row r="11" spans="1:8" ht="13.15" customHeight="1">
      <c r="A11" s="444"/>
      <c r="B11" s="715" t="s">
        <v>128</v>
      </c>
      <c r="C11" s="715"/>
      <c r="D11" s="715"/>
      <c r="E11" s="715"/>
      <c r="F11" s="715"/>
      <c r="G11" s="715"/>
      <c r="H11" s="715"/>
    </row>
    <row r="12" spans="1:8" ht="15" customHeight="1">
      <c r="A12" s="444"/>
      <c r="B12" s="447">
        <v>4</v>
      </c>
      <c r="C12" s="452" t="s">
        <v>129</v>
      </c>
      <c r="D12" s="449">
        <v>851024.93147700001</v>
      </c>
      <c r="E12" s="450">
        <v>828376.58686899999</v>
      </c>
      <c r="F12" s="450">
        <v>787490.135947</v>
      </c>
      <c r="G12" s="451">
        <v>753103.89814599999</v>
      </c>
      <c r="H12" s="449">
        <v>754768.00043126743</v>
      </c>
    </row>
    <row r="13" spans="1:8" ht="13.15" customHeight="1">
      <c r="A13" s="444"/>
      <c r="B13" s="715" t="s">
        <v>130</v>
      </c>
      <c r="C13" s="715"/>
      <c r="D13" s="715"/>
      <c r="E13" s="715"/>
      <c r="F13" s="715"/>
      <c r="G13" s="715"/>
      <c r="H13" s="715"/>
    </row>
    <row r="14" spans="1:8" ht="13" customHeight="1">
      <c r="A14" s="444"/>
      <c r="B14" s="447">
        <v>5</v>
      </c>
      <c r="C14" s="444" t="s">
        <v>131</v>
      </c>
      <c r="D14" s="367">
        <f>0.186292*100</f>
        <v>18.629200000000001</v>
      </c>
      <c r="E14" s="453">
        <v>18.662200000000002</v>
      </c>
      <c r="F14" s="453">
        <v>19.66</v>
      </c>
      <c r="G14" s="454">
        <v>20.162712452360935</v>
      </c>
      <c r="H14" s="367">
        <v>21.122075794310671</v>
      </c>
    </row>
    <row r="15" spans="1:8" ht="13" customHeight="1">
      <c r="A15" s="444"/>
      <c r="B15" s="447">
        <v>6</v>
      </c>
      <c r="C15" s="444" t="s">
        <v>132</v>
      </c>
      <c r="D15" s="367">
        <f>0.203198*100</f>
        <v>20.319800000000001</v>
      </c>
      <c r="E15" s="453">
        <v>19.678000000000001</v>
      </c>
      <c r="F15" s="453">
        <v>21.3813</v>
      </c>
      <c r="G15" s="454">
        <v>21.907242658504718</v>
      </c>
      <c r="H15" s="367">
        <v>22.817994274252328</v>
      </c>
    </row>
    <row r="16" spans="1:8" ht="13" customHeight="1">
      <c r="A16" s="444"/>
      <c r="B16" s="447">
        <v>7</v>
      </c>
      <c r="C16" s="444" t="s">
        <v>133</v>
      </c>
      <c r="D16" s="367">
        <f>0.220221*100</f>
        <v>22.022100000000002</v>
      </c>
      <c r="E16" s="453">
        <v>21.363599999999998</v>
      </c>
      <c r="F16" s="453">
        <v>23.077999999999999</v>
      </c>
      <c r="G16" s="454">
        <v>22.993164536205576</v>
      </c>
      <c r="H16" s="367">
        <v>23.867321086660194</v>
      </c>
    </row>
    <row r="17" spans="1:8" ht="13.15" customHeight="1">
      <c r="A17" s="444"/>
      <c r="B17" s="715" t="s">
        <v>134</v>
      </c>
      <c r="C17" s="715"/>
      <c r="D17" s="715"/>
      <c r="E17" s="715"/>
      <c r="F17" s="715"/>
      <c r="G17" s="715"/>
      <c r="H17" s="715"/>
    </row>
    <row r="18" spans="1:8" ht="26">
      <c r="A18" s="444"/>
      <c r="B18" s="447" t="s">
        <v>135</v>
      </c>
      <c r="C18" s="452" t="s">
        <v>136</v>
      </c>
      <c r="D18" s="367">
        <v>1.8319999999999999</v>
      </c>
      <c r="E18" s="455">
        <v>1.8319999999999999</v>
      </c>
      <c r="F18" s="455">
        <v>1.8320000000000001</v>
      </c>
      <c r="G18" s="367">
        <v>1.8319999999999999</v>
      </c>
      <c r="H18" s="367">
        <v>2.2400000000000002</v>
      </c>
    </row>
    <row r="19" spans="1:8">
      <c r="A19" s="444"/>
      <c r="B19" s="447" t="s">
        <v>137</v>
      </c>
      <c r="C19" s="452" t="s">
        <v>138</v>
      </c>
      <c r="D19" s="367">
        <v>1.2170000000000001</v>
      </c>
      <c r="E19" s="456">
        <v>1.2170000000000001</v>
      </c>
      <c r="F19" s="456">
        <v>1.2170000000000001</v>
      </c>
      <c r="G19" s="456">
        <v>1.2170000000000001</v>
      </c>
      <c r="H19" s="367">
        <v>1.46</v>
      </c>
    </row>
    <row r="20" spans="1:8">
      <c r="A20" s="444"/>
      <c r="B20" s="447" t="s">
        <v>139</v>
      </c>
      <c r="C20" s="452" t="s">
        <v>140</v>
      </c>
      <c r="D20" s="367">
        <v>1.411</v>
      </c>
      <c r="E20" s="455">
        <v>1.411</v>
      </c>
      <c r="F20" s="455">
        <v>1.411</v>
      </c>
      <c r="G20" s="367">
        <v>1.411</v>
      </c>
      <c r="H20" s="367">
        <v>1.79</v>
      </c>
    </row>
    <row r="21" spans="1:8">
      <c r="A21" s="444"/>
      <c r="B21" s="447" t="s">
        <v>141</v>
      </c>
      <c r="C21" s="452" t="s">
        <v>142</v>
      </c>
      <c r="D21" s="367">
        <v>9.8320000000000007</v>
      </c>
      <c r="E21" s="455">
        <v>9.8320000000000007</v>
      </c>
      <c r="F21" s="455">
        <v>9.8320000000000007</v>
      </c>
      <c r="G21" s="367">
        <v>9.8320000000000007</v>
      </c>
      <c r="H21" s="367">
        <v>10.238999999999999</v>
      </c>
    </row>
    <row r="22" spans="1:8">
      <c r="A22" s="444"/>
      <c r="B22" s="715" t="s">
        <v>143</v>
      </c>
      <c r="C22" s="715"/>
      <c r="D22" s="715"/>
      <c r="E22" s="715"/>
      <c r="F22" s="715"/>
      <c r="G22" s="715"/>
      <c r="H22" s="715"/>
    </row>
    <row r="23" spans="1:8" ht="13.15" customHeight="1">
      <c r="A23" s="444"/>
      <c r="B23" s="447">
        <v>8</v>
      </c>
      <c r="C23" s="452" t="s">
        <v>144</v>
      </c>
      <c r="D23" s="457">
        <v>2.5</v>
      </c>
      <c r="E23" s="457">
        <v>2.5</v>
      </c>
      <c r="F23" s="457">
        <v>2.5</v>
      </c>
      <c r="G23" s="457">
        <v>2.5</v>
      </c>
      <c r="H23" s="457">
        <v>2.5</v>
      </c>
    </row>
    <row r="24" spans="1:8" ht="26">
      <c r="A24" s="444"/>
      <c r="B24" s="444" t="s">
        <v>145</v>
      </c>
      <c r="C24" s="452" t="s">
        <v>146</v>
      </c>
      <c r="D24" s="444"/>
      <c r="E24" s="458"/>
      <c r="F24" s="458"/>
      <c r="G24" s="444"/>
      <c r="H24" s="444"/>
    </row>
    <row r="25" spans="1:8">
      <c r="A25" s="444"/>
      <c r="B25" s="447">
        <v>9</v>
      </c>
      <c r="C25" s="452" t="s">
        <v>147</v>
      </c>
      <c r="D25" s="367">
        <v>0.10230005817679491</v>
      </c>
      <c r="E25" s="457">
        <v>7.3800009523528221E-2</v>
      </c>
      <c r="F25" s="457">
        <v>6.8199965368981597E-2</v>
      </c>
      <c r="G25" s="367">
        <v>6.6100000000000006E-2</v>
      </c>
      <c r="H25" s="367">
        <v>6.1399999999999996E-2</v>
      </c>
    </row>
    <row r="26" spans="1:8" ht="13.15" customHeight="1">
      <c r="A26" s="444"/>
      <c r="B26" s="444" t="s">
        <v>148</v>
      </c>
      <c r="C26" s="444" t="s">
        <v>149</v>
      </c>
      <c r="D26" s="458">
        <v>3</v>
      </c>
      <c r="E26" s="458">
        <v>3</v>
      </c>
      <c r="F26" s="458">
        <v>3</v>
      </c>
      <c r="G26" s="458">
        <v>3</v>
      </c>
      <c r="H26" s="458">
        <v>3</v>
      </c>
    </row>
    <row r="27" spans="1:8">
      <c r="A27" s="444"/>
      <c r="B27" s="447">
        <v>10</v>
      </c>
      <c r="C27" s="452" t="s">
        <v>150</v>
      </c>
      <c r="D27" s="449"/>
      <c r="E27" s="459"/>
      <c r="F27" s="459"/>
      <c r="G27" s="460"/>
      <c r="H27" s="449"/>
    </row>
    <row r="28" spans="1:8">
      <c r="A28" s="444"/>
      <c r="B28" s="444" t="s">
        <v>151</v>
      </c>
      <c r="C28" s="444" t="s">
        <v>152</v>
      </c>
      <c r="D28" s="461">
        <v>1</v>
      </c>
      <c r="E28" s="461">
        <v>1</v>
      </c>
      <c r="F28" s="461">
        <v>1</v>
      </c>
      <c r="G28" s="461">
        <v>1</v>
      </c>
      <c r="H28" s="461">
        <v>1</v>
      </c>
    </row>
    <row r="29" spans="1:8">
      <c r="A29" s="444"/>
      <c r="B29" s="447">
        <v>11</v>
      </c>
      <c r="C29" s="452" t="s">
        <v>153</v>
      </c>
      <c r="D29" s="367">
        <v>6.6023000277423165</v>
      </c>
      <c r="E29" s="462">
        <v>6.57380007296267</v>
      </c>
      <c r="F29" s="462">
        <v>6.5681999098057497</v>
      </c>
      <c r="G29" s="367">
        <v>6.5660999999999996</v>
      </c>
      <c r="H29" s="367">
        <v>6.5613999999999999</v>
      </c>
    </row>
    <row r="30" spans="1:8">
      <c r="A30" s="444"/>
      <c r="B30" s="447" t="s">
        <v>154</v>
      </c>
      <c r="C30" s="452" t="s">
        <v>155</v>
      </c>
      <c r="D30" s="367">
        <v>16.407</v>
      </c>
      <c r="E30" s="462">
        <v>16.407</v>
      </c>
      <c r="F30" s="462">
        <v>16.399999999999999</v>
      </c>
      <c r="G30" s="455">
        <v>16.390999999999998</v>
      </c>
      <c r="H30" s="367">
        <v>16.8004</v>
      </c>
    </row>
    <row r="31" spans="1:8">
      <c r="A31" s="463"/>
      <c r="B31" s="447">
        <v>12</v>
      </c>
      <c r="C31" s="452" t="s">
        <v>156</v>
      </c>
      <c r="D31" s="367">
        <v>12.190136610584725</v>
      </c>
      <c r="E31" s="456">
        <v>11.531639198980693</v>
      </c>
      <c r="F31" s="456">
        <v>13.200000000000001</v>
      </c>
      <c r="G31" s="456">
        <v>13.200000000000001</v>
      </c>
      <c r="H31" s="367">
        <v>13.6</v>
      </c>
    </row>
    <row r="32" spans="1:8">
      <c r="A32" s="444"/>
      <c r="B32" s="715" t="s">
        <v>81</v>
      </c>
      <c r="C32" s="715"/>
      <c r="D32" s="715"/>
      <c r="E32" s="715"/>
      <c r="F32" s="715"/>
      <c r="G32" s="715"/>
      <c r="H32" s="715"/>
    </row>
    <row r="33" spans="2:8" ht="15" customHeight="1">
      <c r="B33" s="447">
        <v>13</v>
      </c>
      <c r="C33" s="444" t="s">
        <v>157</v>
      </c>
      <c r="D33" s="449">
        <v>4003075.2571470002</v>
      </c>
      <c r="E33" s="450">
        <v>3749850.9291050001</v>
      </c>
      <c r="F33" s="450">
        <v>3352452.36736</v>
      </c>
      <c r="G33" s="451">
        <v>3561793.1987899998</v>
      </c>
      <c r="H33" s="449">
        <v>3619071.8586510001</v>
      </c>
    </row>
    <row r="34" spans="2:8">
      <c r="B34" s="447">
        <v>14</v>
      </c>
      <c r="C34" s="444" t="s">
        <v>158</v>
      </c>
      <c r="D34" s="367">
        <v>4.3197999999999999</v>
      </c>
      <c r="E34" s="464">
        <v>4.3471000000000002</v>
      </c>
      <c r="F34" s="464">
        <v>5.0225</v>
      </c>
      <c r="G34" s="464">
        <v>4.6320572067094927</v>
      </c>
      <c r="H34" s="367">
        <v>4.7587593131265171</v>
      </c>
    </row>
    <row r="35" spans="2:8">
      <c r="B35" s="715" t="s">
        <v>159</v>
      </c>
      <c r="C35" s="715"/>
      <c r="D35" s="715"/>
      <c r="E35" s="715"/>
      <c r="F35" s="715"/>
      <c r="G35" s="715"/>
      <c r="H35" s="715"/>
    </row>
    <row r="36" spans="2:8" ht="31.5" customHeight="1">
      <c r="B36" s="447" t="s">
        <v>160</v>
      </c>
      <c r="C36" s="452" t="s">
        <v>161</v>
      </c>
      <c r="D36" s="465"/>
      <c r="E36" s="465"/>
      <c r="F36" s="465"/>
      <c r="G36" s="465"/>
      <c r="H36" s="465"/>
    </row>
    <row r="37" spans="2:8">
      <c r="B37" s="447" t="s">
        <v>162</v>
      </c>
      <c r="C37" s="452" t="s">
        <v>138</v>
      </c>
      <c r="D37" s="465"/>
      <c r="E37" s="465"/>
      <c r="F37" s="465"/>
      <c r="G37" s="465"/>
      <c r="H37" s="465"/>
    </row>
    <row r="38" spans="2:8">
      <c r="B38" s="447" t="s">
        <v>163</v>
      </c>
      <c r="C38" s="452" t="s">
        <v>164</v>
      </c>
      <c r="D38" s="367">
        <v>3</v>
      </c>
      <c r="E38" s="367">
        <v>3</v>
      </c>
      <c r="F38" s="367">
        <v>3</v>
      </c>
      <c r="G38" s="367">
        <v>3</v>
      </c>
      <c r="H38" s="367">
        <v>3</v>
      </c>
    </row>
    <row r="39" spans="2:8">
      <c r="B39" s="715" t="s">
        <v>165</v>
      </c>
      <c r="C39" s="715"/>
      <c r="D39" s="715"/>
      <c r="E39" s="715"/>
      <c r="F39" s="715"/>
      <c r="G39" s="715"/>
      <c r="H39" s="715"/>
    </row>
    <row r="40" spans="2:8">
      <c r="B40" s="447" t="s">
        <v>166</v>
      </c>
      <c r="C40" s="452" t="s">
        <v>167</v>
      </c>
      <c r="D40" s="465"/>
      <c r="E40" s="460"/>
      <c r="F40" s="460"/>
      <c r="G40" s="460"/>
      <c r="H40" s="465"/>
    </row>
    <row r="41" spans="2:8">
      <c r="B41" s="447" t="s">
        <v>168</v>
      </c>
      <c r="C41" s="452" t="s">
        <v>169</v>
      </c>
      <c r="D41" s="465">
        <v>3</v>
      </c>
      <c r="E41" s="466">
        <v>3</v>
      </c>
      <c r="F41" s="466">
        <v>3</v>
      </c>
      <c r="G41" s="465">
        <v>3</v>
      </c>
      <c r="H41" s="465">
        <v>3</v>
      </c>
    </row>
    <row r="42" spans="2:8">
      <c r="B42" s="715" t="s">
        <v>170</v>
      </c>
      <c r="C42" s="715"/>
      <c r="D42" s="715"/>
      <c r="E42" s="715"/>
      <c r="F42" s="715"/>
      <c r="G42" s="715"/>
      <c r="H42" s="715"/>
    </row>
    <row r="43" spans="2:8" ht="15" customHeight="1">
      <c r="B43" s="447">
        <v>15</v>
      </c>
      <c r="C43" s="452" t="s">
        <v>171</v>
      </c>
      <c r="D43" s="451">
        <v>949192.23675593105</v>
      </c>
      <c r="E43" s="451">
        <v>909774.89593115437</v>
      </c>
      <c r="F43" s="451">
        <v>880569.24659703462</v>
      </c>
      <c r="G43" s="451">
        <v>821929.76011331636</v>
      </c>
      <c r="H43" s="451">
        <v>771296.84556106338</v>
      </c>
    </row>
    <row r="44" spans="2:8">
      <c r="B44" s="444" t="s">
        <v>172</v>
      </c>
      <c r="C44" s="444" t="s">
        <v>173</v>
      </c>
      <c r="D44" s="451">
        <v>997319.09730337234</v>
      </c>
      <c r="E44" s="451">
        <v>940726.02252619877</v>
      </c>
      <c r="F44" s="451">
        <v>893873.83978036628</v>
      </c>
      <c r="G44" s="451">
        <v>827032.68159832677</v>
      </c>
      <c r="H44" s="451">
        <v>769531.52222174464</v>
      </c>
    </row>
    <row r="45" spans="2:8">
      <c r="B45" s="444" t="s">
        <v>174</v>
      </c>
      <c r="C45" s="444" t="s">
        <v>175</v>
      </c>
      <c r="D45" s="451">
        <v>246268.87061868829</v>
      </c>
      <c r="E45" s="451">
        <v>226910.64288718504</v>
      </c>
      <c r="F45" s="451">
        <v>215751.82859464898</v>
      </c>
      <c r="G45" s="451">
        <v>206904.90858718945</v>
      </c>
      <c r="H45" s="451">
        <v>201218.06923772057</v>
      </c>
    </row>
    <row r="46" spans="2:8">
      <c r="B46" s="447">
        <v>16</v>
      </c>
      <c r="C46" s="452" t="s">
        <v>176</v>
      </c>
      <c r="D46" s="451">
        <v>751050.22668468463</v>
      </c>
      <c r="E46" s="451">
        <v>713815.37963901332</v>
      </c>
      <c r="F46" s="451">
        <v>678122.01118571684</v>
      </c>
      <c r="G46" s="451">
        <v>620127.77301113703</v>
      </c>
      <c r="H46" s="451">
        <v>568313.45298402349</v>
      </c>
    </row>
    <row r="47" spans="2:8" ht="14.5">
      <c r="B47" s="447">
        <v>17</v>
      </c>
      <c r="C47" s="452" t="s">
        <v>177</v>
      </c>
      <c r="D47" s="467">
        <f>1.27106241180709*100</f>
        <v>127.10624118070899</v>
      </c>
      <c r="E47" s="468">
        <v>128.20252088586599</v>
      </c>
      <c r="F47" s="468">
        <v>130.62204916666701</v>
      </c>
      <c r="G47" s="467">
        <v>133.80754571686199</v>
      </c>
      <c r="H47" s="467">
        <v>137.218036440779</v>
      </c>
    </row>
    <row r="48" spans="2:8">
      <c r="B48" s="715" t="s">
        <v>178</v>
      </c>
      <c r="C48" s="715"/>
      <c r="D48" s="715"/>
      <c r="E48" s="715"/>
      <c r="F48" s="715"/>
      <c r="G48" s="715"/>
      <c r="H48" s="715"/>
    </row>
    <row r="49" spans="1:8" ht="15" customHeight="1">
      <c r="A49" s="355"/>
      <c r="B49" s="447">
        <v>18</v>
      </c>
      <c r="C49" s="452" t="s">
        <v>179</v>
      </c>
      <c r="D49" s="451">
        <v>1667260.4777682829</v>
      </c>
      <c r="E49" s="451">
        <v>1590347.3196927509</v>
      </c>
      <c r="F49" s="451">
        <v>1567832.2690706889</v>
      </c>
      <c r="G49" s="451">
        <v>1545511.1317453701</v>
      </c>
      <c r="H49" s="451">
        <v>1502373.7939559789</v>
      </c>
    </row>
    <row r="50" spans="1:8">
      <c r="A50" s="444"/>
      <c r="B50" s="447">
        <v>19</v>
      </c>
      <c r="C50" s="452" t="s">
        <v>180</v>
      </c>
      <c r="D50" s="451">
        <v>1510573.9754672719</v>
      </c>
      <c r="E50" s="451">
        <v>1476946.30943727</v>
      </c>
      <c r="F50" s="451">
        <v>1413564.87631774</v>
      </c>
      <c r="G50" s="451">
        <v>1396516.138565907</v>
      </c>
      <c r="H50" s="451">
        <v>1361618.904682219</v>
      </c>
    </row>
    <row r="51" spans="1:8">
      <c r="A51" s="444"/>
      <c r="B51" s="447">
        <v>20</v>
      </c>
      <c r="C51" s="452" t="s">
        <v>181</v>
      </c>
      <c r="D51" s="467">
        <v>110.37260000000001</v>
      </c>
      <c r="E51" s="467">
        <v>107.6781</v>
      </c>
      <c r="F51" s="467">
        <v>110.9134</v>
      </c>
      <c r="G51" s="467">
        <v>111.304997849</v>
      </c>
      <c r="H51" s="467">
        <v>110.33731896566199</v>
      </c>
    </row>
    <row r="53" spans="1:8" ht="14.5">
      <c r="A53" s="444"/>
      <c r="B53" s="444" t="s">
        <v>182</v>
      </c>
      <c r="C53" s="444"/>
      <c r="D53" s="444"/>
      <c r="E53" s="444"/>
      <c r="F53" s="444"/>
      <c r="G53" s="444"/>
      <c r="H53" s="444"/>
    </row>
  </sheetData>
  <mergeCells count="10">
    <mergeCell ref="B35:H35"/>
    <mergeCell ref="B39:H39"/>
    <mergeCell ref="B42:H42"/>
    <mergeCell ref="B48:H48"/>
    <mergeCell ref="B7:H7"/>
    <mergeCell ref="B11:H11"/>
    <mergeCell ref="B13:H13"/>
    <mergeCell ref="B17:H17"/>
    <mergeCell ref="B22:H22"/>
    <mergeCell ref="B32:H32"/>
  </mergeCells>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F966-776F-477F-A5A9-4F4EE233F38B}">
  <sheetPr codeName="Sheet52">
    <pageSetUpPr fitToPage="1"/>
  </sheetPr>
  <dimension ref="A1:I21"/>
  <sheetViews>
    <sheetView zoomScaleNormal="100" workbookViewId="0"/>
  </sheetViews>
  <sheetFormatPr defaultColWidth="9.1796875" defaultRowHeight="13"/>
  <cols>
    <col min="1" max="1" width="9.1796875" style="54"/>
    <col min="2" max="2" width="12.7265625" style="54" customWidth="1"/>
    <col min="3" max="3" width="37.453125" style="54" customWidth="1"/>
    <col min="4" max="4" width="21.453125" style="54" customWidth="1"/>
    <col min="5" max="5" width="22" style="54" customWidth="1"/>
    <col min="6" max="6" width="9.1796875" style="54"/>
    <col min="7" max="7" width="21.453125" style="54" customWidth="1"/>
    <col min="8" max="8" width="22" style="54" customWidth="1"/>
    <col min="9" max="16384" width="9.1796875" style="54"/>
  </cols>
  <sheetData>
    <row r="1" spans="1:9">
      <c r="A1" s="68" t="s">
        <v>111</v>
      </c>
    </row>
    <row r="3" spans="1:9">
      <c r="B3" s="53" t="s">
        <v>18</v>
      </c>
      <c r="C3" s="53"/>
    </row>
    <row r="4" spans="1:9">
      <c r="C4" s="55"/>
      <c r="D4" s="56"/>
      <c r="E4" s="56"/>
      <c r="G4" s="56"/>
      <c r="H4" s="56"/>
    </row>
    <row r="5" spans="1:9">
      <c r="B5" s="794"/>
      <c r="C5" s="794"/>
      <c r="D5" s="141" t="s">
        <v>113</v>
      </c>
      <c r="E5" s="141" t="s">
        <v>114</v>
      </c>
      <c r="G5" s="141" t="s">
        <v>113</v>
      </c>
      <c r="H5" s="141" t="s">
        <v>114</v>
      </c>
    </row>
    <row r="6" spans="1:9" ht="12.75" customHeight="1">
      <c r="B6" s="795"/>
      <c r="C6" s="796"/>
      <c r="D6" s="792" t="s">
        <v>119</v>
      </c>
      <c r="E6" s="793"/>
      <c r="G6" s="792" t="s">
        <v>121</v>
      </c>
      <c r="H6" s="793"/>
    </row>
    <row r="7" spans="1:9" ht="12.75" customHeight="1">
      <c r="B7" s="797" t="s">
        <v>516</v>
      </c>
      <c r="C7" s="798"/>
      <c r="D7" s="548" t="s">
        <v>530</v>
      </c>
      <c r="E7" s="549" t="s">
        <v>531</v>
      </c>
      <c r="G7" s="548" t="s">
        <v>530</v>
      </c>
      <c r="H7" s="549" t="s">
        <v>531</v>
      </c>
    </row>
    <row r="8" spans="1:9" ht="12.75" customHeight="1">
      <c r="B8" s="550" t="s">
        <v>532</v>
      </c>
      <c r="C8" s="551"/>
      <c r="D8" s="552"/>
      <c r="E8" s="552"/>
      <c r="F8" s="57"/>
      <c r="G8" s="552"/>
      <c r="H8" s="552"/>
      <c r="I8" s="57"/>
    </row>
    <row r="9" spans="1:9" ht="12.75" customHeight="1">
      <c r="B9" s="553">
        <v>1</v>
      </c>
      <c r="C9" s="554" t="s">
        <v>533</v>
      </c>
      <c r="D9" s="555">
        <v>642.73127199999999</v>
      </c>
      <c r="E9" s="555">
        <v>728.46933300000001</v>
      </c>
      <c r="G9" s="555">
        <v>635.56615799999997</v>
      </c>
      <c r="H9" s="555">
        <v>702.13528299999996</v>
      </c>
    </row>
    <row r="10" spans="1:9" ht="12.75" customHeight="1">
      <c r="B10" s="553">
        <v>2</v>
      </c>
      <c r="C10" s="554" t="s">
        <v>534</v>
      </c>
      <c r="D10" s="555">
        <v>1039.8958909999999</v>
      </c>
      <c r="E10" s="555">
        <v>398.52152599999999</v>
      </c>
      <c r="G10" s="555">
        <v>1022.0679730000001</v>
      </c>
      <c r="H10" s="555">
        <v>175.25674000000001</v>
      </c>
    </row>
    <row r="11" spans="1:9" ht="12.75" customHeight="1">
      <c r="B11" s="553">
        <v>3</v>
      </c>
      <c r="C11" s="554" t="s">
        <v>535</v>
      </c>
      <c r="D11" s="555"/>
      <c r="E11" s="555"/>
      <c r="G11" s="555"/>
      <c r="H11" s="555"/>
    </row>
    <row r="12" spans="1:9" ht="12.75" customHeight="1">
      <c r="B12" s="553">
        <v>4</v>
      </c>
      <c r="C12" s="554" t="s">
        <v>536</v>
      </c>
      <c r="D12" s="555"/>
      <c r="E12" s="555"/>
      <c r="G12" s="555"/>
      <c r="H12" s="555"/>
    </row>
    <row r="13" spans="1:9" ht="12.75" customHeight="1">
      <c r="B13" s="553">
        <v>5</v>
      </c>
      <c r="C13" s="554" t="s">
        <v>537</v>
      </c>
      <c r="D13" s="555"/>
      <c r="E13" s="555"/>
      <c r="G13" s="555"/>
      <c r="H13" s="555"/>
    </row>
    <row r="14" spans="1:9" ht="12.75" customHeight="1">
      <c r="B14" s="553">
        <v>6</v>
      </c>
      <c r="C14" s="550" t="s">
        <v>538</v>
      </c>
      <c r="D14" s="556">
        <v>1682.6271630000001</v>
      </c>
      <c r="E14" s="556">
        <v>1126.9908579999999</v>
      </c>
      <c r="F14" s="53"/>
      <c r="G14" s="556">
        <v>1657.6341299999999</v>
      </c>
      <c r="H14" s="556">
        <v>877.39202299999999</v>
      </c>
    </row>
    <row r="15" spans="1:9" ht="12.75" customHeight="1">
      <c r="B15" s="557" t="s">
        <v>539</v>
      </c>
      <c r="C15" s="551"/>
      <c r="D15" s="552" t="s">
        <v>443</v>
      </c>
      <c r="E15" s="552" t="s">
        <v>443</v>
      </c>
      <c r="F15" s="57"/>
      <c r="G15" s="552"/>
      <c r="H15" s="552"/>
      <c r="I15" s="57"/>
    </row>
    <row r="16" spans="1:9" ht="12.75" customHeight="1">
      <c r="B16" s="558">
        <v>7</v>
      </c>
      <c r="C16" s="554" t="s">
        <v>540</v>
      </c>
      <c r="D16" s="555">
        <v>101.443173</v>
      </c>
      <c r="E16" s="555">
        <v>0.68233699999999997</v>
      </c>
      <c r="G16" s="555">
        <v>12.361159000000001</v>
      </c>
      <c r="H16" s="555">
        <v>42.989139000000002</v>
      </c>
    </row>
    <row r="17" spans="2:9" ht="12.75" customHeight="1">
      <c r="B17" s="558">
        <v>8</v>
      </c>
      <c r="C17" s="554" t="s">
        <v>541</v>
      </c>
      <c r="D17" s="555">
        <v>-69.316736000000006</v>
      </c>
      <c r="E17" s="559">
        <v>-36.664413000000003</v>
      </c>
      <c r="G17" s="555">
        <v>-125.03044199999999</v>
      </c>
      <c r="H17" s="559"/>
    </row>
    <row r="19" spans="2:9">
      <c r="B19" s="4" t="s">
        <v>242</v>
      </c>
      <c r="C19" s="73"/>
      <c r="D19" s="73"/>
      <c r="E19" s="73"/>
      <c r="F19" s="73"/>
      <c r="G19" s="73"/>
      <c r="H19" s="73"/>
      <c r="I19" s="1"/>
    </row>
    <row r="20" spans="2:9" ht="12.75" customHeight="1">
      <c r="B20" s="9" t="s">
        <v>542</v>
      </c>
      <c r="C20" s="41"/>
      <c r="D20" s="41"/>
      <c r="E20" s="41"/>
      <c r="F20" s="41"/>
      <c r="G20" s="41"/>
      <c r="H20" s="41"/>
      <c r="I20" s="41"/>
    </row>
    <row r="21" spans="2:9">
      <c r="B21" s="41"/>
      <c r="C21" s="41"/>
      <c r="D21" s="41"/>
      <c r="E21" s="41"/>
      <c r="F21" s="41"/>
      <c r="G21" s="41"/>
      <c r="H21" s="41"/>
      <c r="I21" s="41"/>
    </row>
  </sheetData>
  <mergeCells count="5">
    <mergeCell ref="D6:E6"/>
    <mergeCell ref="G6:H6"/>
    <mergeCell ref="B5:C5"/>
    <mergeCell ref="B6:C6"/>
    <mergeCell ref="B7:C7"/>
  </mergeCells>
  <pageMargins left="0.70866141732283472" right="0.70866141732283472" top="0.74803149606299213" bottom="0.74803149606299213" header="0.31496062992125984" footer="0.31496062992125984"/>
  <pageSetup paperSize="9" scale="8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E5A0-A52A-4687-A1BC-9F553ADB87C9}">
  <sheetPr codeName="Sheet53">
    <pageSetUpPr fitToPage="1"/>
  </sheetPr>
  <dimension ref="A1:H32"/>
  <sheetViews>
    <sheetView zoomScaleNormal="100" workbookViewId="0"/>
  </sheetViews>
  <sheetFormatPr defaultColWidth="9.1796875" defaultRowHeight="13"/>
  <cols>
    <col min="1" max="1" width="4.7265625" style="9" customWidth="1"/>
    <col min="2" max="2" width="9.1796875" style="9" customWidth="1"/>
    <col min="3" max="3" width="83.54296875" style="9" bestFit="1" customWidth="1"/>
    <col min="4" max="5" width="16.1796875" style="9" customWidth="1"/>
    <col min="6" max="6" width="9.1796875" style="9"/>
    <col min="7" max="8" width="16.1796875" style="9" customWidth="1"/>
    <col min="9" max="16384" width="9.1796875" style="9"/>
  </cols>
  <sheetData>
    <row r="1" spans="1:8">
      <c r="A1" s="22" t="s">
        <v>111</v>
      </c>
    </row>
    <row r="2" spans="1:8">
      <c r="A2" s="22"/>
    </row>
    <row r="3" spans="1:8">
      <c r="B3" s="22" t="s">
        <v>20</v>
      </c>
    </row>
    <row r="5" spans="1:8">
      <c r="B5" s="12"/>
      <c r="D5" s="90" t="s">
        <v>113</v>
      </c>
      <c r="E5" s="90" t="s">
        <v>114</v>
      </c>
      <c r="G5" s="90" t="s">
        <v>113</v>
      </c>
      <c r="H5" s="90" t="s">
        <v>114</v>
      </c>
    </row>
    <row r="6" spans="1:8">
      <c r="B6" s="12"/>
      <c r="D6" s="799" t="s">
        <v>119</v>
      </c>
      <c r="E6" s="800"/>
      <c r="G6" s="799" t="s">
        <v>121</v>
      </c>
      <c r="H6" s="800"/>
    </row>
    <row r="7" spans="1:8">
      <c r="B7" s="12"/>
      <c r="C7" s="13"/>
      <c r="D7" s="485" t="s">
        <v>543</v>
      </c>
      <c r="E7" s="485" t="s">
        <v>471</v>
      </c>
      <c r="G7" s="485" t="s">
        <v>543</v>
      </c>
      <c r="H7" s="485" t="s">
        <v>471</v>
      </c>
    </row>
    <row r="8" spans="1:8">
      <c r="B8" s="93">
        <v>1</v>
      </c>
      <c r="C8" s="94" t="s">
        <v>544</v>
      </c>
      <c r="D8" s="280" t="s">
        <v>443</v>
      </c>
      <c r="E8" s="322">
        <v>968.11819800000001</v>
      </c>
      <c r="G8" s="244" t="s">
        <v>443</v>
      </c>
      <c r="H8" s="322">
        <v>646.30563590299994</v>
      </c>
    </row>
    <row r="9" spans="1:8">
      <c r="B9" s="95">
        <v>2</v>
      </c>
      <c r="C9" s="96" t="s">
        <v>545</v>
      </c>
      <c r="D9" s="281">
        <v>12846.291493000001</v>
      </c>
      <c r="E9" s="281">
        <v>266.27076699999998</v>
      </c>
      <c r="G9" s="92">
        <v>1774.8698059999999</v>
      </c>
      <c r="H9" s="92">
        <v>35.782957000000003</v>
      </c>
    </row>
    <row r="10" spans="1:8">
      <c r="B10" s="95">
        <v>3</v>
      </c>
      <c r="C10" s="96" t="s">
        <v>546</v>
      </c>
      <c r="D10" s="281">
        <v>821.07870300000002</v>
      </c>
      <c r="E10" s="281">
        <v>16.421574</v>
      </c>
      <c r="G10" s="92">
        <v>800.65530799999999</v>
      </c>
      <c r="H10" s="92">
        <v>16.298666999999998</v>
      </c>
    </row>
    <row r="11" spans="1:8">
      <c r="B11" s="95">
        <v>4</v>
      </c>
      <c r="C11" s="96" t="s">
        <v>547</v>
      </c>
      <c r="D11" s="281">
        <v>11821.809698999999</v>
      </c>
      <c r="E11" s="281">
        <v>236.436194</v>
      </c>
      <c r="G11" s="92">
        <v>973.70208000000002</v>
      </c>
      <c r="H11" s="92">
        <v>19.474042000000001</v>
      </c>
    </row>
    <row r="12" spans="1:8">
      <c r="B12" s="95">
        <v>5</v>
      </c>
      <c r="C12" s="96" t="s">
        <v>548</v>
      </c>
      <c r="D12" s="281">
        <v>203.40308999999999</v>
      </c>
      <c r="E12" s="281">
        <v>13.412998999999999</v>
      </c>
      <c r="G12" s="92">
        <v>0.51241800000000004</v>
      </c>
      <c r="H12" s="92">
        <v>1.0248E-2</v>
      </c>
    </row>
    <row r="13" spans="1:8">
      <c r="B13" s="95">
        <v>6</v>
      </c>
      <c r="C13" s="96" t="s">
        <v>549</v>
      </c>
      <c r="D13" s="281"/>
      <c r="E13" s="281"/>
      <c r="G13" s="92"/>
      <c r="H13" s="92"/>
    </row>
    <row r="14" spans="1:8">
      <c r="B14" s="95">
        <v>7</v>
      </c>
      <c r="C14" s="96" t="s">
        <v>550</v>
      </c>
      <c r="D14" s="281">
        <v>3826.5260440000002</v>
      </c>
      <c r="E14" s="244"/>
      <c r="G14" s="92">
        <v>4851.7947700000004</v>
      </c>
      <c r="H14" s="244"/>
    </row>
    <row r="15" spans="1:8">
      <c r="B15" s="95">
        <v>8</v>
      </c>
      <c r="C15" s="96" t="s">
        <v>551</v>
      </c>
      <c r="D15" s="281">
        <v>10596.347367</v>
      </c>
      <c r="E15" s="281">
        <v>211.92694700000001</v>
      </c>
      <c r="G15" s="92">
        <v>5674.2627419999999</v>
      </c>
      <c r="H15" s="92">
        <v>113.485255</v>
      </c>
    </row>
    <row r="16" spans="1:8">
      <c r="B16" s="95">
        <v>9</v>
      </c>
      <c r="C16" s="96" t="s">
        <v>552</v>
      </c>
      <c r="D16" s="92">
        <v>5900.1466689999997</v>
      </c>
      <c r="E16" s="92">
        <v>489.92048399999999</v>
      </c>
      <c r="G16" s="92">
        <v>2783.4430096810001</v>
      </c>
      <c r="H16" s="92">
        <v>497.03742390299999</v>
      </c>
    </row>
    <row r="17" spans="2:8">
      <c r="B17" s="95">
        <v>10</v>
      </c>
      <c r="C17" s="96" t="s">
        <v>553</v>
      </c>
      <c r="D17" s="92"/>
      <c r="E17" s="92"/>
      <c r="G17" s="92"/>
      <c r="H17" s="92"/>
    </row>
    <row r="18" spans="2:8">
      <c r="B18" s="93">
        <v>11</v>
      </c>
      <c r="C18" s="94" t="s">
        <v>554</v>
      </c>
      <c r="D18" s="97"/>
      <c r="E18" s="97"/>
      <c r="G18" s="97"/>
      <c r="H18" s="97"/>
    </row>
    <row r="19" spans="2:8" ht="12.75" customHeight="1">
      <c r="B19" s="95">
        <v>12</v>
      </c>
      <c r="C19" s="96" t="s">
        <v>555</v>
      </c>
      <c r="D19" s="97"/>
      <c r="E19" s="97"/>
      <c r="G19" s="97"/>
      <c r="H19" s="97"/>
    </row>
    <row r="20" spans="2:8">
      <c r="B20" s="95">
        <v>13</v>
      </c>
      <c r="C20" s="96" t="s">
        <v>546</v>
      </c>
      <c r="D20" s="97"/>
      <c r="E20" s="97"/>
      <c r="G20" s="97"/>
      <c r="H20" s="97"/>
    </row>
    <row r="21" spans="2:8">
      <c r="B21" s="95">
        <v>14</v>
      </c>
      <c r="C21" s="96" t="s">
        <v>547</v>
      </c>
      <c r="D21" s="98"/>
      <c r="E21" s="97"/>
      <c r="G21" s="98"/>
      <c r="H21" s="97"/>
    </row>
    <row r="22" spans="2:8">
      <c r="B22" s="95">
        <v>15</v>
      </c>
      <c r="C22" s="96" t="s">
        <v>548</v>
      </c>
      <c r="D22" s="97"/>
      <c r="E22" s="99"/>
      <c r="G22" s="97"/>
      <c r="H22" s="99"/>
    </row>
    <row r="23" spans="2:8">
      <c r="B23" s="95">
        <v>16</v>
      </c>
      <c r="C23" s="96" t="s">
        <v>549</v>
      </c>
      <c r="D23" s="97"/>
      <c r="E23" s="97"/>
      <c r="G23" s="97"/>
      <c r="H23" s="97"/>
    </row>
    <row r="24" spans="2:8">
      <c r="B24" s="95">
        <v>17</v>
      </c>
      <c r="C24" s="96" t="s">
        <v>550</v>
      </c>
      <c r="D24" s="97"/>
      <c r="E24" s="100"/>
      <c r="G24" s="97"/>
      <c r="H24" s="100"/>
    </row>
    <row r="25" spans="2:8">
      <c r="B25" s="95">
        <v>18</v>
      </c>
      <c r="C25" s="96" t="s">
        <v>551</v>
      </c>
      <c r="D25" s="97"/>
      <c r="E25" s="97"/>
      <c r="G25" s="97"/>
      <c r="H25" s="97"/>
    </row>
    <row r="26" spans="2:8">
      <c r="B26" s="95">
        <v>19</v>
      </c>
      <c r="C26" s="96" t="s">
        <v>552</v>
      </c>
      <c r="D26" s="97"/>
      <c r="E26" s="97"/>
      <c r="G26" s="97"/>
      <c r="H26" s="97"/>
    </row>
    <row r="27" spans="2:8">
      <c r="B27" s="95">
        <v>20</v>
      </c>
      <c r="C27" s="96" t="s">
        <v>553</v>
      </c>
      <c r="D27" s="97"/>
      <c r="E27" s="97"/>
      <c r="G27" s="97"/>
      <c r="H27" s="97"/>
    </row>
    <row r="28" spans="2:8">
      <c r="D28" s="58"/>
      <c r="E28" s="58"/>
      <c r="G28" s="58"/>
      <c r="H28" s="58"/>
    </row>
    <row r="29" spans="2:8" ht="12.75" customHeight="1">
      <c r="C29" s="4" t="s">
        <v>242</v>
      </c>
    </row>
    <row r="30" spans="2:8" ht="12.75" customHeight="1">
      <c r="C30" s="9" t="s">
        <v>556</v>
      </c>
    </row>
    <row r="31" spans="2:8" ht="12.75" customHeight="1"/>
    <row r="32" spans="2:8" ht="12.75" customHeight="1"/>
  </sheetData>
  <mergeCells count="2">
    <mergeCell ref="D6:E6"/>
    <mergeCell ref="G6:H6"/>
  </mergeCells>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5B1-BA8F-447C-B32E-9EC671E9AA0B}">
  <sheetPr codeName="Sheet69">
    <pageSetUpPr fitToPage="1"/>
  </sheetPr>
  <dimension ref="A1:F29"/>
  <sheetViews>
    <sheetView zoomScaleNormal="100" workbookViewId="0"/>
  </sheetViews>
  <sheetFormatPr defaultColWidth="9.1796875" defaultRowHeight="13"/>
  <cols>
    <col min="1" max="1" width="9.1796875" style="1"/>
    <col min="2" max="2" width="30.453125" style="1" customWidth="1"/>
    <col min="3" max="5" width="22" style="1" customWidth="1"/>
    <col min="6" max="6" width="11" style="1" bestFit="1" customWidth="1"/>
    <col min="7" max="16384" width="9.1796875" style="1"/>
  </cols>
  <sheetData>
    <row r="1" spans="1:6">
      <c r="A1" s="22" t="s">
        <v>111</v>
      </c>
    </row>
    <row r="3" spans="1:6">
      <c r="A3" s="9"/>
      <c r="B3" s="805" t="s">
        <v>21</v>
      </c>
      <c r="C3" s="805"/>
      <c r="D3" s="805"/>
      <c r="E3" s="805"/>
    </row>
    <row r="5" spans="1:6">
      <c r="A5" s="17"/>
      <c r="B5" s="17"/>
      <c r="C5" s="32" t="s">
        <v>188</v>
      </c>
      <c r="D5" s="32" t="s">
        <v>189</v>
      </c>
      <c r="E5" s="32" t="s">
        <v>191</v>
      </c>
    </row>
    <row r="6" spans="1:6">
      <c r="A6" s="17"/>
      <c r="B6" s="39"/>
      <c r="C6" s="806" t="s">
        <v>557</v>
      </c>
      <c r="D6" s="806"/>
      <c r="E6" s="806"/>
    </row>
    <row r="7" spans="1:6">
      <c r="A7" s="17"/>
      <c r="B7" s="39"/>
      <c r="C7" s="806" t="s">
        <v>558</v>
      </c>
      <c r="D7" s="806"/>
      <c r="E7" s="560" t="s">
        <v>395</v>
      </c>
    </row>
    <row r="8" spans="1:6">
      <c r="A8" s="17"/>
      <c r="B8" s="807" t="s">
        <v>559</v>
      </c>
      <c r="C8" s="802" t="s">
        <v>560</v>
      </c>
      <c r="D8" s="802" t="s">
        <v>561</v>
      </c>
      <c r="E8" s="804"/>
    </row>
    <row r="9" spans="1:6">
      <c r="A9" s="17"/>
      <c r="B9" s="808"/>
      <c r="C9" s="803"/>
      <c r="D9" s="803"/>
      <c r="E9" s="803"/>
    </row>
    <row r="10" spans="1:6">
      <c r="A10" s="17"/>
      <c r="B10" s="195" t="s">
        <v>562</v>
      </c>
      <c r="C10" s="210">
        <v>7446.2521939999997</v>
      </c>
      <c r="D10" s="210">
        <v>4151.1846910000004</v>
      </c>
      <c r="E10" s="210">
        <v>11597.436884999999</v>
      </c>
      <c r="F10" s="48"/>
    </row>
    <row r="11" spans="1:6">
      <c r="A11" s="17"/>
      <c r="B11" s="194" t="s">
        <v>563</v>
      </c>
      <c r="C11" s="169"/>
      <c r="D11" s="169">
        <v>3258.9099900000001</v>
      </c>
      <c r="E11" s="169">
        <v>3258.9099900000001</v>
      </c>
      <c r="F11" s="48"/>
    </row>
    <row r="12" spans="1:6">
      <c r="A12" s="17"/>
      <c r="B12" s="9" t="s">
        <v>564</v>
      </c>
      <c r="C12" s="169"/>
      <c r="D12" s="169">
        <v>3258.9099900000001</v>
      </c>
      <c r="E12" s="169">
        <v>3258.9099900000001</v>
      </c>
      <c r="F12" s="48"/>
    </row>
    <row r="13" spans="1:6">
      <c r="A13" s="17"/>
      <c r="B13" s="194" t="s">
        <v>565</v>
      </c>
      <c r="C13" s="169">
        <v>7446.2521939999997</v>
      </c>
      <c r="D13" s="169">
        <v>892.27470100000005</v>
      </c>
      <c r="E13" s="169">
        <v>8338.5268950000009</v>
      </c>
      <c r="F13" s="48"/>
    </row>
    <row r="14" spans="1:6">
      <c r="A14" s="17"/>
      <c r="B14" s="194" t="s">
        <v>566</v>
      </c>
      <c r="C14" s="169">
        <v>7446.2521939999997</v>
      </c>
      <c r="D14" s="169">
        <v>892.27470100000005</v>
      </c>
      <c r="E14" s="169">
        <v>8338.5268950000009</v>
      </c>
      <c r="F14" s="48"/>
    </row>
    <row r="15" spans="1:6">
      <c r="A15" s="17"/>
      <c r="C15" s="223"/>
      <c r="D15" s="223"/>
      <c r="E15" s="223"/>
    </row>
    <row r="16" spans="1:6">
      <c r="A16" s="17"/>
      <c r="B16" s="17"/>
      <c r="C16" s="32" t="s">
        <v>188</v>
      </c>
      <c r="D16" s="32" t="s">
        <v>189</v>
      </c>
      <c r="E16" s="32" t="s">
        <v>191</v>
      </c>
    </row>
    <row r="17" spans="1:6">
      <c r="A17" s="17"/>
      <c r="B17" s="39"/>
      <c r="C17" s="806" t="s">
        <v>557</v>
      </c>
      <c r="D17" s="806"/>
      <c r="E17" s="806"/>
    </row>
    <row r="18" spans="1:6">
      <c r="A18" s="17"/>
      <c r="B18" s="39"/>
      <c r="C18" s="806" t="s">
        <v>558</v>
      </c>
      <c r="D18" s="806"/>
      <c r="E18" s="560" t="s">
        <v>395</v>
      </c>
    </row>
    <row r="19" spans="1:6">
      <c r="A19" s="17"/>
      <c r="B19" s="807" t="s">
        <v>567</v>
      </c>
      <c r="C19" s="802" t="s">
        <v>560</v>
      </c>
      <c r="D19" s="802" t="s">
        <v>561</v>
      </c>
      <c r="E19" s="804"/>
    </row>
    <row r="20" spans="1:6">
      <c r="A20" s="17"/>
      <c r="B20" s="808"/>
      <c r="C20" s="803"/>
      <c r="D20" s="803"/>
      <c r="E20" s="803"/>
    </row>
    <row r="21" spans="1:6">
      <c r="A21" s="17"/>
      <c r="B21" s="195" t="s">
        <v>562</v>
      </c>
      <c r="C21" s="210">
        <v>7672.6743969999998</v>
      </c>
      <c r="D21" s="210">
        <v>4051.330684</v>
      </c>
      <c r="E21" s="210">
        <v>11724.005080999999</v>
      </c>
      <c r="F21" s="48"/>
    </row>
    <row r="22" spans="1:6">
      <c r="A22" s="17"/>
      <c r="B22" s="194" t="s">
        <v>563</v>
      </c>
      <c r="C22" s="169"/>
      <c r="D22" s="169">
        <v>3180.6258440000001</v>
      </c>
      <c r="E22" s="169">
        <v>3180.6258440000001</v>
      </c>
      <c r="F22" s="48"/>
    </row>
    <row r="23" spans="1:6">
      <c r="A23" s="17"/>
      <c r="B23" s="9" t="s">
        <v>564</v>
      </c>
      <c r="C23" s="169"/>
      <c r="D23" s="169">
        <v>3180.6258440000001</v>
      </c>
      <c r="E23" s="169">
        <v>3180.6258440000001</v>
      </c>
      <c r="F23" s="48"/>
    </row>
    <row r="24" spans="1:6">
      <c r="A24" s="17"/>
      <c r="B24" s="194" t="s">
        <v>565</v>
      </c>
      <c r="C24" s="169">
        <v>7672.6743969999998</v>
      </c>
      <c r="D24" s="169">
        <v>870.70483999999999</v>
      </c>
      <c r="E24" s="169">
        <v>8543.3792369999992</v>
      </c>
      <c r="F24" s="48"/>
    </row>
    <row r="25" spans="1:6">
      <c r="A25" s="17"/>
      <c r="B25" s="194" t="s">
        <v>566</v>
      </c>
      <c r="C25" s="169">
        <v>7672.6743969999998</v>
      </c>
      <c r="D25" s="169">
        <v>870.70483999999999</v>
      </c>
      <c r="E25" s="169">
        <v>8543.3792369999992</v>
      </c>
      <c r="F25" s="48"/>
    </row>
    <row r="27" spans="1:6">
      <c r="B27" s="4" t="s">
        <v>242</v>
      </c>
    </row>
    <row r="28" spans="1:6" ht="15" customHeight="1">
      <c r="B28" s="801" t="s">
        <v>568</v>
      </c>
      <c r="C28" s="801"/>
      <c r="D28" s="801"/>
      <c r="E28" s="801"/>
    </row>
    <row r="29" spans="1:6" ht="15" customHeight="1">
      <c r="B29" s="801"/>
      <c r="C29" s="801"/>
      <c r="D29" s="801"/>
      <c r="E29" s="801"/>
    </row>
  </sheetData>
  <mergeCells count="14">
    <mergeCell ref="B28:E29"/>
    <mergeCell ref="C8:C9"/>
    <mergeCell ref="D8:D9"/>
    <mergeCell ref="E8:E9"/>
    <mergeCell ref="B3:E3"/>
    <mergeCell ref="C6:E6"/>
    <mergeCell ref="C7:D7"/>
    <mergeCell ref="B8:B9"/>
    <mergeCell ref="C17:E17"/>
    <mergeCell ref="C18:D18"/>
    <mergeCell ref="B19:B20"/>
    <mergeCell ref="C19:C20"/>
    <mergeCell ref="D19:D20"/>
    <mergeCell ref="E19:E20"/>
  </mergeCells>
  <pageMargins left="0.70866141732283472" right="0.70866141732283472" top="0.74803149606299213" bottom="0.74803149606299213" header="0.31496062992125984" footer="0.31496062992125984"/>
  <pageSetup paperSize="8" orientation="landscape" cellComments="asDisplaye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123-AC1E-4FE8-A60A-892D58A29C32}">
  <sheetPr codeName="Sheet70">
    <pageSetUpPr fitToPage="1"/>
  </sheetPr>
  <dimension ref="A1:K22"/>
  <sheetViews>
    <sheetView zoomScaleNormal="100" workbookViewId="0"/>
  </sheetViews>
  <sheetFormatPr defaultColWidth="9.1796875" defaultRowHeight="13"/>
  <cols>
    <col min="1" max="1" width="5.81640625" style="1" customWidth="1"/>
    <col min="2" max="11" width="20.7265625" style="1" customWidth="1"/>
    <col min="12" max="19" width="22.81640625" style="1" customWidth="1"/>
    <col min="20" max="16384" width="9.1796875" style="1"/>
  </cols>
  <sheetData>
    <row r="1" spans="1:11">
      <c r="A1" s="22" t="s">
        <v>111</v>
      </c>
    </row>
    <row r="2" spans="1:11">
      <c r="G2" s="2"/>
    </row>
    <row r="3" spans="1:11">
      <c r="B3" s="22" t="s">
        <v>569</v>
      </c>
      <c r="G3" s="2"/>
    </row>
    <row r="5" spans="1:11" s="208" customFormat="1">
      <c r="A5" s="1"/>
      <c r="B5" s="1"/>
      <c r="C5" s="1"/>
      <c r="D5" s="1"/>
      <c r="E5" s="1"/>
      <c r="F5" s="1"/>
      <c r="G5" s="1"/>
      <c r="H5" s="1"/>
      <c r="I5" s="1"/>
      <c r="J5" s="1"/>
      <c r="K5" s="1"/>
    </row>
    <row r="6" spans="1:11" s="208" customFormat="1" ht="26">
      <c r="A6" s="1"/>
      <c r="B6" s="561"/>
      <c r="C6" s="562" t="s">
        <v>443</v>
      </c>
      <c r="D6" s="562" t="s">
        <v>443</v>
      </c>
      <c r="E6" s="563" t="s">
        <v>443</v>
      </c>
      <c r="F6" s="809" t="s">
        <v>570</v>
      </c>
      <c r="G6" s="810"/>
      <c r="H6" s="811"/>
      <c r="I6" s="268" t="s">
        <v>571</v>
      </c>
      <c r="J6" s="268" t="s">
        <v>572</v>
      </c>
      <c r="K6" s="269" t="s">
        <v>573</v>
      </c>
    </row>
    <row r="7" spans="1:11" s="208" customFormat="1" ht="26">
      <c r="A7" s="1"/>
      <c r="B7" s="812" t="s">
        <v>559</v>
      </c>
      <c r="C7" s="813"/>
      <c r="D7" s="813"/>
      <c r="E7" s="814"/>
      <c r="F7" s="270" t="s">
        <v>574</v>
      </c>
      <c r="G7" s="271" t="s">
        <v>575</v>
      </c>
      <c r="H7" s="271" t="s">
        <v>576</v>
      </c>
      <c r="I7" s="271" t="s">
        <v>577</v>
      </c>
      <c r="J7" s="271" t="s">
        <v>577</v>
      </c>
      <c r="K7" s="272" t="s">
        <v>577</v>
      </c>
    </row>
    <row r="8" spans="1:11" s="208" customFormat="1">
      <c r="A8" s="1"/>
      <c r="B8" s="815" t="s">
        <v>562</v>
      </c>
      <c r="C8" s="816"/>
      <c r="D8" s="816"/>
      <c r="E8" s="817"/>
      <c r="F8" s="564">
        <v>9812.1976500000001</v>
      </c>
      <c r="G8" s="564">
        <v>1336.424937</v>
      </c>
      <c r="H8" s="564">
        <v>448.81429800000001</v>
      </c>
      <c r="I8" s="564">
        <v>11597.436884999999</v>
      </c>
      <c r="J8" s="564">
        <v>1979.149641</v>
      </c>
      <c r="K8" s="564">
        <v>158.33197128</v>
      </c>
    </row>
    <row r="9" spans="1:11" s="208" customFormat="1">
      <c r="A9" s="1"/>
      <c r="B9" s="818" t="s">
        <v>578</v>
      </c>
      <c r="C9" s="818" t="s">
        <v>79</v>
      </c>
      <c r="D9" s="565" t="s">
        <v>563</v>
      </c>
      <c r="E9" s="565" t="s">
        <v>561</v>
      </c>
      <c r="F9" s="566">
        <v>2811.3471290000002</v>
      </c>
      <c r="G9" s="566"/>
      <c r="H9" s="566">
        <v>447.562861</v>
      </c>
      <c r="I9" s="566">
        <v>3258.9099900000001</v>
      </c>
      <c r="J9" s="566">
        <v>809.91328299999998</v>
      </c>
      <c r="K9" s="566">
        <v>64.793062640000002</v>
      </c>
    </row>
    <row r="10" spans="1:11" s="208" customFormat="1">
      <c r="A10" s="1"/>
      <c r="B10" s="819"/>
      <c r="C10" s="819"/>
      <c r="D10" s="818" t="s">
        <v>565</v>
      </c>
      <c r="E10" s="567" t="s">
        <v>561</v>
      </c>
      <c r="F10" s="568">
        <v>891.02326400000004</v>
      </c>
      <c r="G10" s="568"/>
      <c r="H10" s="568">
        <v>1.2514369999999999</v>
      </c>
      <c r="I10" s="568">
        <v>892.27470100000005</v>
      </c>
      <c r="J10" s="568">
        <v>134.33301900000001</v>
      </c>
      <c r="K10" s="568">
        <v>10.746641520000001</v>
      </c>
    </row>
    <row r="11" spans="1:11" s="208" customFormat="1">
      <c r="A11" s="1"/>
      <c r="B11" s="820"/>
      <c r="C11" s="820"/>
      <c r="D11" s="820"/>
      <c r="E11" s="273" t="s">
        <v>560</v>
      </c>
      <c r="F11" s="274">
        <v>6109.8272569999999</v>
      </c>
      <c r="G11" s="274">
        <v>1336.424937</v>
      </c>
      <c r="H11" s="274"/>
      <c r="I11" s="274">
        <v>7446.2521939999997</v>
      </c>
      <c r="J11" s="274">
        <v>1034.903339</v>
      </c>
      <c r="K11" s="274">
        <v>82.792267120000005</v>
      </c>
    </row>
    <row r="12" spans="1:11" s="208" customFormat="1">
      <c r="A12" s="1"/>
      <c r="B12" s="1"/>
      <c r="C12" s="1"/>
      <c r="D12" s="1"/>
      <c r="E12" s="1"/>
      <c r="F12" s="1"/>
      <c r="G12" s="1"/>
      <c r="H12" s="1"/>
      <c r="I12" s="1"/>
      <c r="J12" s="1"/>
      <c r="K12" s="1"/>
    </row>
    <row r="13" spans="1:11" s="208" customFormat="1" ht="26">
      <c r="A13" s="1"/>
      <c r="B13" s="561"/>
      <c r="C13" s="562" t="s">
        <v>443</v>
      </c>
      <c r="D13" s="562" t="s">
        <v>443</v>
      </c>
      <c r="E13" s="563" t="s">
        <v>443</v>
      </c>
      <c r="F13" s="809" t="s">
        <v>570</v>
      </c>
      <c r="G13" s="810"/>
      <c r="H13" s="811"/>
      <c r="I13" s="268" t="s">
        <v>571</v>
      </c>
      <c r="J13" s="268" t="s">
        <v>572</v>
      </c>
      <c r="K13" s="269" t="s">
        <v>573</v>
      </c>
    </row>
    <row r="14" spans="1:11" s="208" customFormat="1" ht="26">
      <c r="A14" s="1"/>
      <c r="B14" s="812" t="s">
        <v>567</v>
      </c>
      <c r="C14" s="813"/>
      <c r="D14" s="813"/>
      <c r="E14" s="814"/>
      <c r="F14" s="270" t="s">
        <v>574</v>
      </c>
      <c r="G14" s="271" t="s">
        <v>575</v>
      </c>
      <c r="H14" s="271" t="s">
        <v>576</v>
      </c>
      <c r="I14" s="271" t="s">
        <v>577</v>
      </c>
      <c r="J14" s="271" t="s">
        <v>577</v>
      </c>
      <c r="K14" s="272" t="s">
        <v>577</v>
      </c>
    </row>
    <row r="15" spans="1:11" s="208" customFormat="1">
      <c r="A15" s="1"/>
      <c r="B15" s="815" t="s">
        <v>562</v>
      </c>
      <c r="C15" s="816"/>
      <c r="D15" s="816"/>
      <c r="E15" s="817"/>
      <c r="F15" s="564">
        <v>9954.5305219999991</v>
      </c>
      <c r="G15" s="564">
        <v>1331.350089</v>
      </c>
      <c r="H15" s="564">
        <v>438.12446999999997</v>
      </c>
      <c r="I15" s="564">
        <v>11724.005080999999</v>
      </c>
      <c r="J15" s="564">
        <v>1975.6542790000001</v>
      </c>
      <c r="K15" s="564">
        <v>158.05234232000001</v>
      </c>
    </row>
    <row r="16" spans="1:11" s="208" customFormat="1">
      <c r="A16" s="1"/>
      <c r="B16" s="818" t="s">
        <v>578</v>
      </c>
      <c r="C16" s="818" t="s">
        <v>79</v>
      </c>
      <c r="D16" s="565" t="s">
        <v>563</v>
      </c>
      <c r="E16" s="565" t="s">
        <v>561</v>
      </c>
      <c r="F16" s="566">
        <v>2743.7225579999999</v>
      </c>
      <c r="G16" s="566"/>
      <c r="H16" s="566">
        <v>436.90328599999998</v>
      </c>
      <c r="I16" s="566">
        <v>3180.6258440000001</v>
      </c>
      <c r="J16" s="566">
        <v>786.85819600000002</v>
      </c>
      <c r="K16" s="566">
        <v>62.948655680000002</v>
      </c>
    </row>
    <row r="17" spans="2:11" s="208" customFormat="1">
      <c r="B17" s="819"/>
      <c r="C17" s="819"/>
      <c r="D17" s="818" t="s">
        <v>565</v>
      </c>
      <c r="E17" s="567" t="s">
        <v>561</v>
      </c>
      <c r="F17" s="568">
        <v>869.483656</v>
      </c>
      <c r="G17" s="568"/>
      <c r="H17" s="568">
        <v>1.221184</v>
      </c>
      <c r="I17" s="568">
        <v>870.70483999999999</v>
      </c>
      <c r="J17" s="568">
        <v>131.08565100000001</v>
      </c>
      <c r="K17" s="568">
        <v>10.48685208</v>
      </c>
    </row>
    <row r="18" spans="2:11" s="208" customFormat="1">
      <c r="B18" s="820"/>
      <c r="C18" s="820"/>
      <c r="D18" s="820"/>
      <c r="E18" s="273" t="s">
        <v>560</v>
      </c>
      <c r="F18" s="274">
        <v>6341.3243080000002</v>
      </c>
      <c r="G18" s="274">
        <v>1331.350089</v>
      </c>
      <c r="H18" s="274"/>
      <c r="I18" s="274">
        <v>7672.6743969999998</v>
      </c>
      <c r="J18" s="274">
        <v>1057.7104320000001</v>
      </c>
      <c r="K18" s="274">
        <v>84.616834560000001</v>
      </c>
    </row>
    <row r="20" spans="2:11">
      <c r="B20" s="4" t="s">
        <v>242</v>
      </c>
    </row>
    <row r="21" spans="2:11" ht="12.75" customHeight="1">
      <c r="B21" s="7" t="s">
        <v>568</v>
      </c>
      <c r="C21" s="7"/>
      <c r="D21" s="7"/>
      <c r="E21" s="7"/>
    </row>
    <row r="22" spans="2:11">
      <c r="B22" s="7"/>
      <c r="C22" s="7"/>
      <c r="D22" s="7"/>
      <c r="E22" s="7"/>
    </row>
  </sheetData>
  <mergeCells count="12">
    <mergeCell ref="F13:H13"/>
    <mergeCell ref="B14:E14"/>
    <mergeCell ref="B15:E15"/>
    <mergeCell ref="B16:B18"/>
    <mergeCell ref="C16:C18"/>
    <mergeCell ref="D17:D18"/>
    <mergeCell ref="F6:H6"/>
    <mergeCell ref="B7:E7"/>
    <mergeCell ref="B8:E8"/>
    <mergeCell ref="B9:B11"/>
    <mergeCell ref="C9:C11"/>
    <mergeCell ref="D10:D11"/>
  </mergeCells>
  <pageMargins left="0.70866141732283472" right="0.70866141732283472" top="0.74803149606299213" bottom="0.74803149606299213" header="0.31496062992125984" footer="0.31496062992125984"/>
  <pageSetup paperSize="8" scale="90" orientation="landscape" cellComments="asDisplaye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923D-DC67-42D9-9F34-5937CCBA4805}">
  <sheetPr>
    <pageSetUpPr fitToPage="1"/>
  </sheetPr>
  <dimension ref="A1:N29"/>
  <sheetViews>
    <sheetView zoomScaleNormal="100" workbookViewId="0"/>
  </sheetViews>
  <sheetFormatPr defaultColWidth="11.453125" defaultRowHeight="13"/>
  <cols>
    <col min="1" max="16384" width="11.453125" style="1"/>
  </cols>
  <sheetData>
    <row r="1" spans="1:11">
      <c r="A1" s="28" t="s">
        <v>111</v>
      </c>
    </row>
    <row r="3" spans="1:11">
      <c r="B3" s="195" t="s">
        <v>24</v>
      </c>
    </row>
    <row r="15" spans="1:11">
      <c r="K15" s="2"/>
    </row>
    <row r="16" spans="1:11">
      <c r="K16" s="2"/>
    </row>
    <row r="17" spans="2:14">
      <c r="K17" s="2"/>
    </row>
    <row r="18" spans="2:14">
      <c r="K18" s="2"/>
    </row>
    <row r="21" spans="2:14" ht="65.25" customHeight="1"/>
    <row r="22" spans="2:14" ht="37.5" customHeight="1"/>
    <row r="26" spans="2:14">
      <c r="M26" s="43"/>
      <c r="N26" s="43"/>
    </row>
    <row r="27" spans="2:14">
      <c r="B27" s="4" t="s">
        <v>242</v>
      </c>
      <c r="C27" s="43"/>
      <c r="D27" s="43"/>
      <c r="E27" s="43"/>
      <c r="F27" s="43"/>
      <c r="G27" s="43"/>
      <c r="H27" s="43"/>
      <c r="I27" s="43"/>
    </row>
    <row r="28" spans="2:14" ht="12.75" customHeight="1">
      <c r="B28" s="766" t="s">
        <v>579</v>
      </c>
      <c r="C28" s="766"/>
      <c r="D28" s="766"/>
      <c r="E28" s="766"/>
      <c r="F28" s="766"/>
      <c r="G28" s="766"/>
      <c r="H28" s="766"/>
      <c r="I28" s="766"/>
      <c r="J28" s="766"/>
      <c r="K28" s="766"/>
    </row>
    <row r="29" spans="2:14" ht="12.75" customHeight="1">
      <c r="B29" s="766"/>
      <c r="C29" s="766"/>
      <c r="D29" s="766"/>
      <c r="E29" s="766"/>
      <c r="F29" s="766"/>
      <c r="G29" s="766"/>
      <c r="H29" s="766"/>
      <c r="I29" s="766"/>
      <c r="J29" s="766"/>
      <c r="K29" s="766"/>
    </row>
  </sheetData>
  <mergeCells count="1">
    <mergeCell ref="B28:K29"/>
  </mergeCells>
  <pageMargins left="0.70866141732283472" right="0.70866141732283472" top="0.82677165354330717" bottom="0.74803149606299213" header="0.31496062992125984" footer="0.31496062992125984"/>
  <pageSetup paperSize="9" scale="9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86DD-0F4B-4354-96AA-46850229D4FD}">
  <sheetPr codeName="Sheet74"/>
  <dimension ref="A1:G19"/>
  <sheetViews>
    <sheetView zoomScaleNormal="100" workbookViewId="0"/>
  </sheetViews>
  <sheetFormatPr defaultColWidth="9.1796875" defaultRowHeight="13"/>
  <cols>
    <col min="1" max="1" width="9.1796875" style="1"/>
    <col min="2" max="2" width="15.81640625" style="1" customWidth="1"/>
    <col min="3" max="3" width="43.81640625" style="1" customWidth="1"/>
    <col min="4" max="7" width="22.1796875" style="1" customWidth="1"/>
    <col min="8" max="16384" width="9.1796875" style="1"/>
  </cols>
  <sheetData>
    <row r="1" spans="1:7">
      <c r="A1" s="72" t="s">
        <v>111</v>
      </c>
    </row>
    <row r="3" spans="1:7" s="192" customFormat="1">
      <c r="B3" s="323" t="s">
        <v>49</v>
      </c>
      <c r="D3" s="324"/>
      <c r="E3" s="1"/>
    </row>
    <row r="4" spans="1:7" s="192" customFormat="1">
      <c r="B4" s="1"/>
    </row>
    <row r="5" spans="1:7" s="192" customFormat="1">
      <c r="B5" s="1"/>
    </row>
    <row r="6" spans="1:7" ht="13.5" customHeight="1">
      <c r="B6" s="823" t="s">
        <v>580</v>
      </c>
      <c r="C6" s="824"/>
      <c r="D6" s="569" t="s">
        <v>113</v>
      </c>
      <c r="E6" s="569" t="s">
        <v>114</v>
      </c>
      <c r="F6" s="569" t="s">
        <v>115</v>
      </c>
      <c r="G6" s="569" t="s">
        <v>116</v>
      </c>
    </row>
    <row r="7" spans="1:7" ht="62.15" customHeight="1">
      <c r="B7" s="825"/>
      <c r="C7" s="826"/>
      <c r="D7" s="821" t="s">
        <v>581</v>
      </c>
      <c r="E7" s="822"/>
      <c r="F7" s="821" t="s">
        <v>582</v>
      </c>
      <c r="G7" s="822"/>
    </row>
    <row r="8" spans="1:7" ht="12.75" customHeight="1">
      <c r="B8" s="286" t="s">
        <v>118</v>
      </c>
      <c r="C8" s="287"/>
      <c r="D8" s="570" t="s">
        <v>119</v>
      </c>
      <c r="E8" s="570" t="s">
        <v>121</v>
      </c>
      <c r="F8" s="570" t="s">
        <v>119</v>
      </c>
      <c r="G8" s="570" t="s">
        <v>121</v>
      </c>
    </row>
    <row r="9" spans="1:7">
      <c r="B9" s="571">
        <v>1</v>
      </c>
      <c r="C9" s="572" t="s">
        <v>583</v>
      </c>
      <c r="D9" s="573">
        <v>-2891.4931461665001</v>
      </c>
      <c r="E9" s="573">
        <v>-3205.9514525651666</v>
      </c>
      <c r="F9" s="573">
        <v>-6685</v>
      </c>
      <c r="G9" s="573">
        <v>-7424.9143610459178</v>
      </c>
    </row>
    <row r="10" spans="1:7">
      <c r="B10" s="571">
        <v>2</v>
      </c>
      <c r="C10" s="574" t="s">
        <v>584</v>
      </c>
      <c r="D10" s="573">
        <v>838.896073489944</v>
      </c>
      <c r="E10" s="573">
        <v>168.8046181042308</v>
      </c>
      <c r="F10" s="573">
        <v>1863</v>
      </c>
      <c r="G10" s="573">
        <v>16.4196290516932</v>
      </c>
    </row>
    <row r="11" spans="1:7">
      <c r="B11" s="571">
        <v>3</v>
      </c>
      <c r="C11" s="572" t="s">
        <v>585</v>
      </c>
      <c r="D11" s="573">
        <v>396.52405146291898</v>
      </c>
      <c r="E11" s="573">
        <v>208.17256203901761</v>
      </c>
      <c r="F11" s="575"/>
      <c r="G11" s="575"/>
    </row>
    <row r="12" spans="1:7">
      <c r="B12" s="571">
        <v>4</v>
      </c>
      <c r="C12" s="572" t="s">
        <v>586</v>
      </c>
      <c r="D12" s="573">
        <v>-1558.9574713770101</v>
      </c>
      <c r="E12" s="573">
        <v>-2143.391872187085</v>
      </c>
      <c r="F12" s="575"/>
      <c r="G12" s="575"/>
    </row>
    <row r="13" spans="1:7">
      <c r="B13" s="571">
        <v>5</v>
      </c>
      <c r="C13" s="572" t="s">
        <v>587</v>
      </c>
      <c r="D13" s="573">
        <v>-2661.6673250464701</v>
      </c>
      <c r="E13" s="573">
        <v>-3110.5970282338922</v>
      </c>
      <c r="F13" s="575"/>
      <c r="G13" s="575"/>
    </row>
    <row r="14" spans="1:7">
      <c r="B14" s="576">
        <v>6</v>
      </c>
      <c r="C14" s="572" t="s">
        <v>588</v>
      </c>
      <c r="D14" s="573">
        <v>563.88757573045098</v>
      </c>
      <c r="E14" s="573">
        <v>357.51594681477457</v>
      </c>
      <c r="F14" s="575"/>
      <c r="G14" s="575"/>
    </row>
    <row r="16" spans="1:7">
      <c r="B16" s="4" t="s">
        <v>242</v>
      </c>
    </row>
    <row r="17" spans="2:7" ht="12.75" customHeight="1">
      <c r="B17" s="737" t="s">
        <v>589</v>
      </c>
      <c r="C17" s="737"/>
      <c r="D17" s="737"/>
      <c r="E17" s="737"/>
      <c r="F17" s="737"/>
      <c r="G17" s="737"/>
    </row>
    <row r="18" spans="2:7">
      <c r="B18" s="737"/>
      <c r="C18" s="737"/>
      <c r="D18" s="737"/>
      <c r="E18" s="737"/>
      <c r="F18" s="737"/>
      <c r="G18" s="737"/>
    </row>
    <row r="19" spans="2:7" ht="12.75" customHeight="1">
      <c r="B19" s="737"/>
      <c r="C19" s="737"/>
      <c r="D19" s="737"/>
      <c r="E19" s="737"/>
      <c r="F19" s="737"/>
      <c r="G19" s="737"/>
    </row>
  </sheetData>
  <mergeCells count="4">
    <mergeCell ref="D7:E7"/>
    <mergeCell ref="F7:G7"/>
    <mergeCell ref="B6:C7"/>
    <mergeCell ref="B17:G19"/>
  </mergeCells>
  <pageMargins left="0.7" right="0.7" top="0.75" bottom="0.75" header="0.3" footer="0.3"/>
  <pageSetup paperSize="9"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A828-27DB-4272-AA5C-8D2EBFB497C1}">
  <sheetPr codeName="Sheet76">
    <pageSetUpPr fitToPage="1"/>
  </sheetPr>
  <dimension ref="A1:E22"/>
  <sheetViews>
    <sheetView zoomScaleNormal="100" workbookViewId="0"/>
  </sheetViews>
  <sheetFormatPr defaultColWidth="11.453125" defaultRowHeight="13"/>
  <cols>
    <col min="1" max="1" width="6.7265625" style="1" customWidth="1"/>
    <col min="2" max="2" width="41.7265625" style="1" customWidth="1"/>
    <col min="3" max="3" width="19.7265625" style="1" customWidth="1"/>
    <col min="4" max="4" width="3.7265625" style="74" customWidth="1"/>
    <col min="5" max="5" width="19.7265625" style="1" customWidth="1"/>
    <col min="6" max="16384" width="11.453125" style="1"/>
  </cols>
  <sheetData>
    <row r="1" spans="1:5">
      <c r="A1" s="22" t="s">
        <v>111</v>
      </c>
    </row>
    <row r="2" spans="1:5">
      <c r="C2" s="2"/>
    </row>
    <row r="4" spans="1:5">
      <c r="A4" s="75"/>
      <c r="B4" s="75" t="s">
        <v>46</v>
      </c>
      <c r="C4" s="74"/>
      <c r="E4" s="74"/>
    </row>
    <row r="5" spans="1:5" ht="14.25" customHeight="1">
      <c r="A5" s="75"/>
      <c r="B5" s="75"/>
      <c r="C5" s="142" t="s">
        <v>113</v>
      </c>
      <c r="E5" s="142" t="s">
        <v>113</v>
      </c>
    </row>
    <row r="6" spans="1:5" s="7" customFormat="1">
      <c r="A6" s="74"/>
      <c r="B6" s="577"/>
      <c r="C6" s="578" t="s">
        <v>119</v>
      </c>
      <c r="D6" s="74"/>
      <c r="E6" s="578" t="s">
        <v>121</v>
      </c>
    </row>
    <row r="7" spans="1:5">
      <c r="A7" s="74"/>
      <c r="B7" s="118" t="s">
        <v>118</v>
      </c>
      <c r="C7" s="143" t="s">
        <v>590</v>
      </c>
      <c r="E7" s="143" t="s">
        <v>590</v>
      </c>
    </row>
    <row r="8" spans="1:5">
      <c r="A8" s="144"/>
      <c r="B8" s="144" t="s">
        <v>591</v>
      </c>
      <c r="C8" s="145"/>
      <c r="E8" s="145" t="s">
        <v>443</v>
      </c>
    </row>
    <row r="9" spans="1:5">
      <c r="A9" s="142">
        <v>1</v>
      </c>
      <c r="B9" s="144" t="s">
        <v>592</v>
      </c>
      <c r="C9" s="146">
        <v>8353.6301629999998</v>
      </c>
      <c r="E9" s="146">
        <v>4509.4399880000001</v>
      </c>
    </row>
    <row r="10" spans="1:5">
      <c r="A10" s="142">
        <v>2</v>
      </c>
      <c r="B10" s="144" t="s">
        <v>593</v>
      </c>
      <c r="C10" s="146">
        <v>977.08937500000002</v>
      </c>
      <c r="E10" s="146">
        <v>512.015263</v>
      </c>
    </row>
    <row r="11" spans="1:5">
      <c r="A11" s="142">
        <v>3</v>
      </c>
      <c r="B11" s="144" t="s">
        <v>594</v>
      </c>
      <c r="C11" s="146"/>
      <c r="E11" s="146"/>
    </row>
    <row r="12" spans="1:5">
      <c r="A12" s="142">
        <v>4</v>
      </c>
      <c r="B12" s="144" t="s">
        <v>595</v>
      </c>
      <c r="C12" s="144"/>
      <c r="E12" s="144"/>
    </row>
    <row r="13" spans="1:5">
      <c r="A13" s="142"/>
      <c r="B13" s="144" t="s">
        <v>596</v>
      </c>
      <c r="C13" s="147"/>
      <c r="E13" s="147" t="s">
        <v>443</v>
      </c>
    </row>
    <row r="14" spans="1:5">
      <c r="A14" s="142">
        <v>5</v>
      </c>
      <c r="B14" s="144" t="s">
        <v>597</v>
      </c>
      <c r="C14" s="144"/>
      <c r="E14" s="144"/>
    </row>
    <row r="15" spans="1:5">
      <c r="A15" s="142">
        <v>6</v>
      </c>
      <c r="B15" s="144" t="s">
        <v>598</v>
      </c>
      <c r="C15" s="144"/>
      <c r="E15" s="144"/>
    </row>
    <row r="16" spans="1:5">
      <c r="A16" s="142">
        <v>7</v>
      </c>
      <c r="B16" s="144" t="s">
        <v>599</v>
      </c>
      <c r="C16" s="144"/>
      <c r="E16" s="144"/>
    </row>
    <row r="17" spans="1:5">
      <c r="A17" s="142">
        <v>8</v>
      </c>
      <c r="B17" s="148" t="s">
        <v>600</v>
      </c>
      <c r="C17" s="148"/>
      <c r="E17" s="148"/>
    </row>
    <row r="18" spans="1:5">
      <c r="A18" s="149">
        <v>9</v>
      </c>
      <c r="B18" s="150" t="s">
        <v>601</v>
      </c>
      <c r="C18" s="151">
        <v>9330.7195630000006</v>
      </c>
      <c r="E18" s="151">
        <v>5021.4552510000003</v>
      </c>
    </row>
    <row r="20" spans="1:5">
      <c r="B20" s="4" t="s">
        <v>242</v>
      </c>
    </row>
    <row r="21" spans="1:5">
      <c r="B21" s="801" t="s">
        <v>602</v>
      </c>
      <c r="C21" s="801"/>
      <c r="D21" s="801"/>
      <c r="E21" s="801"/>
    </row>
    <row r="22" spans="1:5" ht="16.5" customHeight="1">
      <c r="B22" s="801"/>
      <c r="C22" s="801"/>
      <c r="D22" s="801"/>
      <c r="E22" s="801"/>
    </row>
  </sheetData>
  <mergeCells count="1">
    <mergeCell ref="B21:E22"/>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AC38-6D6C-4722-98A4-8EB120639B8E}">
  <sheetPr codeName="Sheet78">
    <pageSetUpPr fitToPage="1"/>
  </sheetPr>
  <dimension ref="A1:H22"/>
  <sheetViews>
    <sheetView zoomScaleNormal="100" workbookViewId="0"/>
  </sheetViews>
  <sheetFormatPr defaultColWidth="11.453125" defaultRowHeight="13"/>
  <cols>
    <col min="1" max="1" width="5.26953125" style="1" customWidth="1"/>
    <col min="2" max="2" width="8.1796875" style="38" customWidth="1"/>
    <col min="3" max="3" width="65" style="1" customWidth="1"/>
    <col min="4" max="4" width="25.453125" style="1" customWidth="1"/>
    <col min="5" max="5" width="20.453125" style="1" customWidth="1"/>
    <col min="6" max="6" width="11.453125" style="1"/>
    <col min="7" max="7" width="25.453125" style="1" customWidth="1"/>
    <col min="8" max="8" width="20.453125" style="1" customWidth="1"/>
    <col min="9" max="16384" width="11.453125" style="1"/>
  </cols>
  <sheetData>
    <row r="1" spans="1:8">
      <c r="A1" s="22" t="s">
        <v>111</v>
      </c>
    </row>
    <row r="3" spans="1:8">
      <c r="B3" s="16" t="s">
        <v>22</v>
      </c>
    </row>
    <row r="5" spans="1:8">
      <c r="D5" s="579" t="s">
        <v>113</v>
      </c>
      <c r="E5" s="579" t="s">
        <v>114</v>
      </c>
      <c r="G5" s="579" t="s">
        <v>113</v>
      </c>
      <c r="H5" s="579" t="s">
        <v>114</v>
      </c>
    </row>
    <row r="6" spans="1:8">
      <c r="B6" s="580"/>
      <c r="C6" s="829"/>
      <c r="D6" s="827" t="s">
        <v>119</v>
      </c>
      <c r="E6" s="828"/>
      <c r="G6" s="827" t="s">
        <v>121</v>
      </c>
      <c r="H6" s="828"/>
    </row>
    <row r="7" spans="1:8" ht="34.5" customHeight="1">
      <c r="B7" s="137" t="s">
        <v>118</v>
      </c>
      <c r="C7" s="830"/>
      <c r="D7" s="547" t="s">
        <v>590</v>
      </c>
      <c r="E7" s="547" t="s">
        <v>603</v>
      </c>
      <c r="G7" s="547" t="s">
        <v>590</v>
      </c>
      <c r="H7" s="547" t="s">
        <v>603</v>
      </c>
    </row>
    <row r="8" spans="1:8">
      <c r="B8" s="581">
        <v>1</v>
      </c>
      <c r="C8" s="582" t="s">
        <v>604</v>
      </c>
      <c r="D8" s="583">
        <v>11380.994849999999</v>
      </c>
      <c r="E8" s="583">
        <v>910.47958800000004</v>
      </c>
      <c r="G8" s="583">
        <v>5174.0561749999997</v>
      </c>
      <c r="H8" s="583">
        <v>413.92449399999998</v>
      </c>
    </row>
    <row r="9" spans="1:8">
      <c r="B9" s="579" t="s">
        <v>605</v>
      </c>
      <c r="C9" s="584" t="s">
        <v>606</v>
      </c>
      <c r="D9" s="585" t="s">
        <v>443</v>
      </c>
      <c r="E9" s="586">
        <v>244.643135</v>
      </c>
      <c r="G9" s="585" t="s">
        <v>443</v>
      </c>
      <c r="H9" s="586">
        <v>118.485626</v>
      </c>
    </row>
    <row r="10" spans="1:8">
      <c r="B10" s="579" t="s">
        <v>607</v>
      </c>
      <c r="C10" s="587" t="s">
        <v>608</v>
      </c>
      <c r="D10" s="588" t="s">
        <v>443</v>
      </c>
      <c r="E10" s="586">
        <v>910.47958800000004</v>
      </c>
      <c r="G10" s="588" t="s">
        <v>443</v>
      </c>
      <c r="H10" s="586">
        <v>413.92449399999998</v>
      </c>
    </row>
    <row r="11" spans="1:8">
      <c r="B11" s="581">
        <v>2</v>
      </c>
      <c r="C11" s="582" t="s">
        <v>609</v>
      </c>
      <c r="D11" s="583">
        <v>25507.483437499999</v>
      </c>
      <c r="E11" s="583">
        <v>2040.598675</v>
      </c>
      <c r="G11" s="583">
        <v>21582.030825000002</v>
      </c>
      <c r="H11" s="583">
        <v>1726.5624660000001</v>
      </c>
    </row>
    <row r="12" spans="1:8">
      <c r="B12" s="579" t="s">
        <v>605</v>
      </c>
      <c r="C12" s="584" t="s">
        <v>610</v>
      </c>
      <c r="D12" s="588" t="s">
        <v>443</v>
      </c>
      <c r="E12" s="586">
        <v>442.49866800000001</v>
      </c>
      <c r="G12" s="588" t="s">
        <v>443</v>
      </c>
      <c r="H12" s="586">
        <v>483.68266499999999</v>
      </c>
    </row>
    <row r="13" spans="1:8">
      <c r="B13" s="579" t="s">
        <v>607</v>
      </c>
      <c r="C13" s="587" t="s">
        <v>611</v>
      </c>
      <c r="D13" s="588" t="s">
        <v>443</v>
      </c>
      <c r="E13" s="586">
        <v>2040.598675</v>
      </c>
      <c r="G13" s="588" t="s">
        <v>443</v>
      </c>
      <c r="H13" s="586">
        <v>1726.5624660000001</v>
      </c>
    </row>
    <row r="14" spans="1:8">
      <c r="B14" s="581">
        <v>3</v>
      </c>
      <c r="C14" s="582" t="s">
        <v>612</v>
      </c>
      <c r="D14" s="586"/>
      <c r="E14" s="586"/>
      <c r="G14" s="586"/>
      <c r="H14" s="586"/>
    </row>
    <row r="15" spans="1:8">
      <c r="B15" s="579" t="s">
        <v>605</v>
      </c>
      <c r="C15" s="587" t="s">
        <v>613</v>
      </c>
      <c r="D15" s="588" t="s">
        <v>443</v>
      </c>
      <c r="E15" s="586"/>
      <c r="G15" s="588" t="s">
        <v>443</v>
      </c>
      <c r="H15" s="586"/>
    </row>
    <row r="16" spans="1:8">
      <c r="B16" s="579" t="s">
        <v>607</v>
      </c>
      <c r="C16" s="584" t="s">
        <v>614</v>
      </c>
      <c r="D16" s="588" t="s">
        <v>443</v>
      </c>
      <c r="E16" s="586"/>
      <c r="G16" s="588" t="s">
        <v>443</v>
      </c>
      <c r="H16" s="586"/>
    </row>
    <row r="17" spans="2:8">
      <c r="B17" s="581">
        <v>4</v>
      </c>
      <c r="C17" s="584" t="s">
        <v>615</v>
      </c>
      <c r="D17" s="586"/>
      <c r="E17" s="586"/>
      <c r="G17" s="586"/>
      <c r="H17" s="586"/>
    </row>
    <row r="18" spans="2:8">
      <c r="B18" s="579" t="s">
        <v>605</v>
      </c>
      <c r="C18" s="587" t="s">
        <v>616</v>
      </c>
      <c r="D18" s="588" t="s">
        <v>443</v>
      </c>
      <c r="E18" s="586"/>
      <c r="G18" s="588" t="s">
        <v>443</v>
      </c>
      <c r="H18" s="586"/>
    </row>
    <row r="19" spans="2:8">
      <c r="B19" s="579" t="s">
        <v>607</v>
      </c>
      <c r="C19" s="587" t="s">
        <v>617</v>
      </c>
      <c r="D19" s="588" t="s">
        <v>443</v>
      </c>
      <c r="E19" s="586"/>
      <c r="G19" s="588" t="s">
        <v>443</v>
      </c>
      <c r="H19" s="586"/>
    </row>
    <row r="20" spans="2:8">
      <c r="B20" s="579" t="s">
        <v>618</v>
      </c>
      <c r="C20" s="587" t="s">
        <v>619</v>
      </c>
      <c r="D20" s="588" t="s">
        <v>443</v>
      </c>
      <c r="E20" s="586"/>
      <c r="G20" s="588" t="s">
        <v>443</v>
      </c>
      <c r="H20" s="586"/>
    </row>
    <row r="21" spans="2:8">
      <c r="B21" s="581">
        <v>5</v>
      </c>
      <c r="C21" s="582" t="s">
        <v>620</v>
      </c>
      <c r="D21" s="589" t="s">
        <v>443</v>
      </c>
      <c r="E21" s="589" t="s">
        <v>443</v>
      </c>
      <c r="G21" s="589" t="s">
        <v>443</v>
      </c>
      <c r="H21" s="589" t="s">
        <v>443</v>
      </c>
    </row>
    <row r="22" spans="2:8">
      <c r="B22" s="581">
        <v>6</v>
      </c>
      <c r="C22" s="582" t="s">
        <v>240</v>
      </c>
      <c r="D22" s="583">
        <v>36888.478287500002</v>
      </c>
      <c r="E22" s="583">
        <v>2951.0782629999999</v>
      </c>
      <c r="G22" s="583">
        <v>26756.087</v>
      </c>
      <c r="H22" s="583">
        <v>2140.4869600000002</v>
      </c>
    </row>
  </sheetData>
  <mergeCells count="3">
    <mergeCell ref="D6:E6"/>
    <mergeCell ref="G6:H6"/>
    <mergeCell ref="C6:C7"/>
  </mergeCells>
  <pageMargins left="0.70866141732283472" right="0.70866141732283472" top="0.74803149606299213" bottom="0.74803149606299213" header="0.31496062992125984" footer="0.31496062992125984"/>
  <pageSetup paperSize="9" scale="7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9639-D10E-40E1-852C-BB6C58F88101}">
  <sheetPr codeName="Sheet79">
    <pageSetUpPr fitToPage="1"/>
  </sheetPr>
  <dimension ref="A1:E31"/>
  <sheetViews>
    <sheetView zoomScaleNormal="100" workbookViewId="0"/>
  </sheetViews>
  <sheetFormatPr defaultColWidth="11.453125" defaultRowHeight="13"/>
  <cols>
    <col min="1" max="1" width="7.7265625" style="3" customWidth="1"/>
    <col min="2" max="2" width="22" style="1" customWidth="1"/>
    <col min="3" max="3" width="21.453125" style="1" customWidth="1"/>
    <col min="4" max="4" width="11.7265625" style="1" bestFit="1" customWidth="1"/>
    <col min="5" max="5" width="12.26953125" style="1" bestFit="1" customWidth="1"/>
    <col min="6" max="16384" width="11.453125" style="1"/>
  </cols>
  <sheetData>
    <row r="1" spans="1:5">
      <c r="A1" s="22" t="s">
        <v>111</v>
      </c>
    </row>
    <row r="3" spans="1:5">
      <c r="B3" s="4" t="s">
        <v>23</v>
      </c>
    </row>
    <row r="4" spans="1:5" ht="16.5" customHeight="1"/>
    <row r="5" spans="1:5">
      <c r="B5" s="3"/>
      <c r="C5" s="3"/>
      <c r="D5" s="590" t="s">
        <v>113</v>
      </c>
      <c r="E5" s="590" t="s">
        <v>113</v>
      </c>
    </row>
    <row r="6" spans="1:5" ht="29.25" customHeight="1">
      <c r="B6" s="580" t="s">
        <v>118</v>
      </c>
      <c r="C6" s="591"/>
      <c r="D6" s="831" t="s">
        <v>119</v>
      </c>
      <c r="E6" s="831" t="s">
        <v>621</v>
      </c>
    </row>
    <row r="7" spans="1:5">
      <c r="B7" s="140" t="s">
        <v>622</v>
      </c>
      <c r="C7" s="138"/>
      <c r="D7" s="832"/>
      <c r="E7" s="832"/>
    </row>
    <row r="8" spans="1:5">
      <c r="B8" s="592">
        <v>1</v>
      </c>
      <c r="C8" s="593" t="s">
        <v>623</v>
      </c>
      <c r="D8" s="593">
        <v>317.17964896678501</v>
      </c>
      <c r="E8" s="593">
        <v>195.72241563346</v>
      </c>
    </row>
    <row r="9" spans="1:5">
      <c r="B9" s="122">
        <v>2</v>
      </c>
      <c r="C9" s="119" t="s">
        <v>624</v>
      </c>
      <c r="D9" s="119">
        <v>186.043480434673</v>
      </c>
      <c r="E9" s="119">
        <v>93.474269841632704</v>
      </c>
    </row>
    <row r="10" spans="1:5">
      <c r="B10" s="122">
        <v>3</v>
      </c>
      <c r="C10" s="119" t="s">
        <v>625</v>
      </c>
      <c r="D10" s="119">
        <v>83.146033745938297</v>
      </c>
      <c r="E10" s="119">
        <v>54.582295381362798</v>
      </c>
    </row>
    <row r="11" spans="1:5" ht="12.75" customHeight="1">
      <c r="B11" s="122">
        <v>4</v>
      </c>
      <c r="C11" s="119" t="s">
        <v>626</v>
      </c>
      <c r="D11" s="119">
        <v>244.643135</v>
      </c>
      <c r="E11" s="119">
        <v>118.463675772082</v>
      </c>
    </row>
    <row r="12" spans="1:5">
      <c r="B12" s="594" t="s">
        <v>627</v>
      </c>
      <c r="C12" s="594"/>
      <c r="D12" s="595"/>
      <c r="E12" s="595"/>
    </row>
    <row r="13" spans="1:5">
      <c r="B13" s="592">
        <v>5</v>
      </c>
      <c r="C13" s="593" t="s">
        <v>623</v>
      </c>
      <c r="D13" s="593">
        <v>619.06459004351302</v>
      </c>
      <c r="E13" s="593">
        <v>584.60936264694396</v>
      </c>
    </row>
    <row r="14" spans="1:5">
      <c r="B14" s="122">
        <v>6</v>
      </c>
      <c r="C14" s="119" t="s">
        <v>624</v>
      </c>
      <c r="D14" s="119">
        <v>495.60750935619501</v>
      </c>
      <c r="E14" s="119">
        <v>457.93155835575101</v>
      </c>
    </row>
    <row r="15" spans="1:5">
      <c r="B15" s="122">
        <v>7</v>
      </c>
      <c r="C15" s="119" t="s">
        <v>625</v>
      </c>
      <c r="D15" s="119">
        <v>362.84178469475501</v>
      </c>
      <c r="E15" s="119">
        <v>361.472286088722</v>
      </c>
    </row>
    <row r="16" spans="1:5" ht="12.75" customHeight="1">
      <c r="B16" s="122">
        <v>8</v>
      </c>
      <c r="C16" s="119" t="s">
        <v>626</v>
      </c>
      <c r="D16" s="119">
        <v>442.49866800000001</v>
      </c>
      <c r="E16" s="119">
        <v>483.69255086604301</v>
      </c>
    </row>
    <row r="17" spans="2:5">
      <c r="B17" s="594" t="s">
        <v>628</v>
      </c>
      <c r="C17" s="594"/>
      <c r="D17" s="595"/>
      <c r="E17" s="595"/>
    </row>
    <row r="18" spans="2:5">
      <c r="B18" s="592">
        <v>9</v>
      </c>
      <c r="C18" s="593" t="s">
        <v>623</v>
      </c>
      <c r="D18" s="120"/>
      <c r="E18" s="120"/>
    </row>
    <row r="19" spans="2:5" ht="15" customHeight="1">
      <c r="B19" s="122">
        <v>10</v>
      </c>
      <c r="C19" s="119" t="s">
        <v>624</v>
      </c>
      <c r="D19" s="120"/>
      <c r="E19" s="120"/>
    </row>
    <row r="20" spans="2:5">
      <c r="B20" s="122">
        <v>11</v>
      </c>
      <c r="C20" s="119" t="s">
        <v>625</v>
      </c>
      <c r="D20" s="120"/>
      <c r="E20" s="120"/>
    </row>
    <row r="21" spans="2:5" ht="12.75" customHeight="1">
      <c r="B21" s="122">
        <v>12</v>
      </c>
      <c r="C21" s="119" t="s">
        <v>626</v>
      </c>
      <c r="D21" s="120"/>
      <c r="E21" s="120"/>
    </row>
    <row r="22" spans="2:5" ht="26">
      <c r="B22" s="594" t="s">
        <v>629</v>
      </c>
      <c r="C22" s="594"/>
      <c r="D22" s="595"/>
      <c r="E22" s="595"/>
    </row>
    <row r="23" spans="2:5">
      <c r="B23" s="592">
        <v>13</v>
      </c>
      <c r="C23" s="120" t="s">
        <v>623</v>
      </c>
      <c r="D23" s="120"/>
      <c r="E23" s="120"/>
    </row>
    <row r="24" spans="2:5">
      <c r="B24" s="122">
        <v>14</v>
      </c>
      <c r="C24" s="120" t="s">
        <v>624</v>
      </c>
      <c r="D24" s="120"/>
      <c r="E24" s="120"/>
    </row>
    <row r="25" spans="2:5">
      <c r="B25" s="122">
        <v>15</v>
      </c>
      <c r="C25" s="120" t="s">
        <v>625</v>
      </c>
      <c r="D25" s="120"/>
      <c r="E25" s="120"/>
    </row>
    <row r="26" spans="2:5">
      <c r="B26" s="123">
        <v>16</v>
      </c>
      <c r="C26" s="121" t="s">
        <v>626</v>
      </c>
      <c r="D26" s="121"/>
      <c r="E26" s="121"/>
    </row>
    <row r="28" spans="2:5">
      <c r="B28" s="246" t="s">
        <v>242</v>
      </c>
      <c r="C28" s="245"/>
      <c r="D28" s="245"/>
    </row>
    <row r="29" spans="2:5" s="1" customFormat="1" ht="12.75" customHeight="1">
      <c r="B29" s="833" t="s">
        <v>630</v>
      </c>
      <c r="C29" s="833"/>
      <c r="D29" s="833"/>
      <c r="E29" s="833"/>
    </row>
    <row r="30" spans="2:5" s="1" customFormat="1">
      <c r="B30" s="833"/>
      <c r="C30" s="833"/>
      <c r="D30" s="833"/>
      <c r="E30" s="833"/>
    </row>
    <row r="31" spans="2:5" s="1" customFormat="1">
      <c r="B31" s="374"/>
      <c r="C31" s="374"/>
      <c r="D31" s="374"/>
      <c r="E31" s="374"/>
    </row>
  </sheetData>
  <mergeCells count="3">
    <mergeCell ref="E6:E7"/>
    <mergeCell ref="D6:D7"/>
    <mergeCell ref="B29:E30"/>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C5DD-0365-4CCA-BDBB-5175E8E095C3}">
  <sheetPr>
    <pageSetUpPr fitToPage="1"/>
  </sheetPr>
  <dimension ref="A1:L52"/>
  <sheetViews>
    <sheetView zoomScale="70" zoomScaleNormal="70" workbookViewId="0"/>
  </sheetViews>
  <sheetFormatPr defaultColWidth="9.1796875" defaultRowHeight="13"/>
  <cols>
    <col min="1" max="1" width="8.81640625" style="1" customWidth="1"/>
    <col min="2" max="2" width="10.26953125" style="1" customWidth="1"/>
    <col min="3" max="3" width="34.26953125" style="1" customWidth="1"/>
    <col min="4" max="4" width="26" style="1" customWidth="1"/>
    <col min="5" max="5" width="23.54296875" style="1" customWidth="1"/>
    <col min="6" max="6" width="20" style="1" customWidth="1"/>
    <col min="7" max="7" width="29.453125" style="1" customWidth="1"/>
    <col min="8" max="8" width="25.54296875" style="1" customWidth="1"/>
    <col min="9" max="9" width="26" style="1" customWidth="1"/>
    <col min="10" max="10" width="23.453125" style="1" customWidth="1"/>
    <col min="11" max="11" width="25.1796875" style="1" customWidth="1"/>
    <col min="12" max="16384" width="9.1796875" style="1"/>
  </cols>
  <sheetData>
    <row r="1" spans="1:11">
      <c r="A1" s="89" t="s">
        <v>111</v>
      </c>
    </row>
    <row r="2" spans="1:11">
      <c r="A2" s="10"/>
      <c r="B2" s="9"/>
      <c r="C2" s="9"/>
      <c r="E2" s="9"/>
      <c r="F2" s="9"/>
      <c r="G2" s="9"/>
      <c r="H2" s="9"/>
      <c r="I2" s="9"/>
      <c r="J2" s="9"/>
      <c r="K2" s="9"/>
    </row>
    <row r="3" spans="1:11">
      <c r="A3" s="9"/>
      <c r="B3" s="10" t="s">
        <v>99</v>
      </c>
      <c r="C3" s="9"/>
      <c r="D3" s="9"/>
      <c r="E3" s="9"/>
      <c r="F3" s="9"/>
      <c r="G3" s="9"/>
      <c r="H3" s="9"/>
      <c r="I3" s="9"/>
      <c r="J3" s="9"/>
      <c r="K3" s="9"/>
    </row>
    <row r="4" spans="1:11">
      <c r="A4" s="9"/>
      <c r="B4" s="16"/>
      <c r="C4" s="9"/>
      <c r="D4" s="9"/>
      <c r="E4" s="9"/>
      <c r="F4" s="9"/>
      <c r="G4" s="9"/>
      <c r="H4" s="9"/>
      <c r="I4" s="9"/>
      <c r="J4" s="9"/>
      <c r="K4" s="9"/>
    </row>
    <row r="5" spans="1:11">
      <c r="A5" s="9"/>
      <c r="C5" s="15" t="s">
        <v>631</v>
      </c>
    </row>
    <row r="6" spans="1:11">
      <c r="A6" s="9"/>
      <c r="C6" s="15"/>
    </row>
    <row r="7" spans="1:11">
      <c r="A7" s="9"/>
      <c r="B7" s="580"/>
      <c r="C7" s="837" t="s">
        <v>119</v>
      </c>
      <c r="D7" s="596" t="s">
        <v>113</v>
      </c>
      <c r="E7" s="596" t="s">
        <v>114</v>
      </c>
      <c r="F7" s="596" t="s">
        <v>115</v>
      </c>
      <c r="G7" s="596" t="s">
        <v>116</v>
      </c>
      <c r="H7" s="596" t="s">
        <v>117</v>
      </c>
      <c r="I7" s="596" t="s">
        <v>183</v>
      </c>
      <c r="J7" s="596" t="s">
        <v>184</v>
      </c>
      <c r="K7" s="596" t="s">
        <v>185</v>
      </c>
    </row>
    <row r="8" spans="1:11" ht="12.75" customHeight="1">
      <c r="A8" s="9"/>
      <c r="B8" s="137" t="s">
        <v>632</v>
      </c>
      <c r="C8" s="838"/>
      <c r="D8" s="839" t="s">
        <v>633</v>
      </c>
      <c r="E8" s="840"/>
      <c r="F8" s="840"/>
      <c r="G8" s="841"/>
      <c r="H8" s="839" t="s">
        <v>634</v>
      </c>
      <c r="I8" s="840"/>
      <c r="J8" s="840"/>
      <c r="K8" s="841"/>
    </row>
    <row r="9" spans="1:11">
      <c r="A9" s="9"/>
      <c r="B9" s="477" t="s">
        <v>635</v>
      </c>
      <c r="C9" s="597" t="s">
        <v>636</v>
      </c>
      <c r="D9" s="547" t="s">
        <v>637</v>
      </c>
      <c r="E9" s="547" t="s">
        <v>638</v>
      </c>
      <c r="F9" s="547" t="s">
        <v>639</v>
      </c>
      <c r="G9" s="547" t="s">
        <v>640</v>
      </c>
      <c r="H9" s="547" t="s">
        <v>637</v>
      </c>
      <c r="I9" s="547" t="s">
        <v>638</v>
      </c>
      <c r="J9" s="547" t="s">
        <v>639</v>
      </c>
      <c r="K9" s="547" t="s">
        <v>640</v>
      </c>
    </row>
    <row r="10" spans="1:11" ht="45.75" customHeight="1" thickBot="1">
      <c r="A10" s="9"/>
      <c r="B10" s="477" t="s">
        <v>641</v>
      </c>
      <c r="C10" s="598" t="s">
        <v>642</v>
      </c>
      <c r="D10" s="599">
        <v>12</v>
      </c>
      <c r="E10" s="599">
        <v>12</v>
      </c>
      <c r="F10" s="599">
        <v>12</v>
      </c>
      <c r="G10" s="599">
        <v>12</v>
      </c>
      <c r="H10" s="599">
        <v>12</v>
      </c>
      <c r="I10" s="599">
        <v>12</v>
      </c>
      <c r="J10" s="599">
        <v>12</v>
      </c>
      <c r="K10" s="599">
        <v>12</v>
      </c>
    </row>
    <row r="11" spans="1:11" ht="13.5" customHeight="1" thickBot="1">
      <c r="A11" s="9"/>
      <c r="B11" s="842" t="s">
        <v>643</v>
      </c>
      <c r="C11" s="843"/>
      <c r="D11" s="843"/>
      <c r="E11" s="843"/>
      <c r="F11" s="843"/>
      <c r="G11" s="843"/>
      <c r="H11" s="843"/>
      <c r="I11" s="843"/>
      <c r="J11" s="843"/>
      <c r="K11" s="844"/>
    </row>
    <row r="12" spans="1:11" ht="39.5" thickBot="1">
      <c r="A12" s="9"/>
      <c r="B12" s="411">
        <v>1</v>
      </c>
      <c r="C12" s="412" t="s">
        <v>644</v>
      </c>
      <c r="D12" s="834"/>
      <c r="E12" s="835"/>
      <c r="F12" s="835"/>
      <c r="G12" s="836"/>
      <c r="H12" s="413">
        <v>949.19223675593105</v>
      </c>
      <c r="I12" s="413">
        <v>909.77489593115445</v>
      </c>
      <c r="J12" s="413">
        <v>880.56924659703463</v>
      </c>
      <c r="K12" s="414">
        <v>821.92976011331632</v>
      </c>
    </row>
    <row r="13" spans="1:11" ht="13.5" customHeight="1" thickBot="1">
      <c r="A13" s="9"/>
      <c r="B13" s="842" t="s">
        <v>645</v>
      </c>
      <c r="C13" s="843"/>
      <c r="D13" s="843"/>
      <c r="E13" s="843"/>
      <c r="F13" s="843"/>
      <c r="G13" s="843"/>
      <c r="H13" s="843"/>
      <c r="I13" s="843"/>
      <c r="J13" s="843"/>
      <c r="K13" s="844"/>
    </row>
    <row r="14" spans="1:11" ht="69.75" customHeight="1" thickBot="1">
      <c r="A14" s="9"/>
      <c r="B14" s="411">
        <v>2</v>
      </c>
      <c r="C14" s="415" t="s">
        <v>646</v>
      </c>
      <c r="D14" s="413">
        <v>532.57021025206029</v>
      </c>
      <c r="E14" s="413">
        <v>517.00820445678175</v>
      </c>
      <c r="F14" s="413">
        <v>500.89156140118308</v>
      </c>
      <c r="G14" s="413">
        <v>487.12811531325553</v>
      </c>
      <c r="H14" s="413">
        <v>40.301002915901002</v>
      </c>
      <c r="I14" s="413">
        <v>38.847692452732666</v>
      </c>
      <c r="J14" s="413">
        <v>37.33581535164592</v>
      </c>
      <c r="K14" s="414">
        <v>36.123783344583245</v>
      </c>
    </row>
    <row r="15" spans="1:11" ht="13.5" thickBot="1">
      <c r="A15" s="9"/>
      <c r="B15" s="411">
        <v>3</v>
      </c>
      <c r="C15" s="416" t="s">
        <v>647</v>
      </c>
      <c r="D15" s="413">
        <v>343.57677800130898</v>
      </c>
      <c r="E15" s="413">
        <v>337.12055065069404</v>
      </c>
      <c r="F15" s="413">
        <v>330.47327044286141</v>
      </c>
      <c r="G15" s="413">
        <v>322.91109223496125</v>
      </c>
      <c r="H15" s="413">
        <v>17.178838900065415</v>
      </c>
      <c r="I15" s="413">
        <v>16.856027532534664</v>
      </c>
      <c r="J15" s="413">
        <v>16.523663522142996</v>
      </c>
      <c r="K15" s="414">
        <v>16.145554611747919</v>
      </c>
    </row>
    <row r="16" spans="1:11" ht="13.5" thickBot="1">
      <c r="A16" s="9"/>
      <c r="B16" s="411">
        <v>4</v>
      </c>
      <c r="C16" s="416" t="s">
        <v>648</v>
      </c>
      <c r="D16" s="413">
        <v>188.99343225075134</v>
      </c>
      <c r="E16" s="413">
        <v>179.88765380608783</v>
      </c>
      <c r="F16" s="413">
        <v>170.41829095832165</v>
      </c>
      <c r="G16" s="413">
        <v>164.21702307829426</v>
      </c>
      <c r="H16" s="413">
        <v>23.122164015835665</v>
      </c>
      <c r="I16" s="413">
        <v>21.991664920198001</v>
      </c>
      <c r="J16" s="413">
        <v>20.812151829502916</v>
      </c>
      <c r="K16" s="414">
        <v>19.978228732835166</v>
      </c>
    </row>
    <row r="17" spans="1:12" ht="13.5" thickBot="1">
      <c r="A17" s="9"/>
      <c r="B17" s="411">
        <v>5</v>
      </c>
      <c r="C17" s="415" t="s">
        <v>649</v>
      </c>
      <c r="D17" s="413">
        <v>1361.8753822038959</v>
      </c>
      <c r="E17" s="413">
        <v>1302.740771199115</v>
      </c>
      <c r="F17" s="413">
        <v>1249.5270170968715</v>
      </c>
      <c r="G17" s="413">
        <v>1172.6388819293859</v>
      </c>
      <c r="H17" s="413">
        <v>704.15490412444615</v>
      </c>
      <c r="I17" s="413">
        <v>669.12094162015171</v>
      </c>
      <c r="J17" s="413">
        <v>634.14023443614553</v>
      </c>
      <c r="K17" s="417">
        <v>579.63216830451768</v>
      </c>
    </row>
    <row r="18" spans="1:12" ht="39.5" thickBot="1">
      <c r="A18" s="9"/>
      <c r="B18" s="411">
        <v>6</v>
      </c>
      <c r="C18" s="418" t="s">
        <v>650</v>
      </c>
      <c r="D18" s="419">
        <v>920.94040931331199</v>
      </c>
      <c r="E18" s="419">
        <v>887.93296341884252</v>
      </c>
      <c r="F18" s="419">
        <v>859.46413953168587</v>
      </c>
      <c r="G18" s="419">
        <v>828.73597699436311</v>
      </c>
      <c r="H18" s="419">
        <v>288.24964863938567</v>
      </c>
      <c r="I18" s="419">
        <v>277.23985833636897</v>
      </c>
      <c r="J18" s="419">
        <v>267.16208850486015</v>
      </c>
      <c r="K18" s="417">
        <v>256.96297101907498</v>
      </c>
    </row>
    <row r="19" spans="1:12" ht="26.5" thickBot="1">
      <c r="A19" s="9"/>
      <c r="B19" s="420">
        <v>7</v>
      </c>
      <c r="C19" s="421" t="s">
        <v>651</v>
      </c>
      <c r="D19" s="422">
        <v>374.36201134346584</v>
      </c>
      <c r="E19" s="422">
        <v>345.70914045908847</v>
      </c>
      <c r="F19" s="422">
        <v>321.19241526519892</v>
      </c>
      <c r="G19" s="422">
        <v>281.25810686721837</v>
      </c>
      <c r="H19" s="423">
        <v>349.33229393794215</v>
      </c>
      <c r="I19" s="423">
        <v>322.78241596259892</v>
      </c>
      <c r="J19" s="423">
        <v>298.10768363129864</v>
      </c>
      <c r="K19" s="417">
        <v>260.02439921763829</v>
      </c>
    </row>
    <row r="20" spans="1:12" ht="13.5" thickBot="1">
      <c r="A20" s="9"/>
      <c r="B20" s="424">
        <v>8</v>
      </c>
      <c r="C20" s="421" t="s">
        <v>652</v>
      </c>
      <c r="D20" s="419">
        <v>66.572961547118268</v>
      </c>
      <c r="E20" s="419">
        <v>69.098667321183839</v>
      </c>
      <c r="F20" s="419">
        <v>68.870462299986741</v>
      </c>
      <c r="G20" s="419">
        <v>62.644798067804494</v>
      </c>
      <c r="H20" s="423">
        <v>66.572961547118268</v>
      </c>
      <c r="I20" s="423">
        <v>69.098667321183839</v>
      </c>
      <c r="J20" s="423">
        <v>68.870462299986741</v>
      </c>
      <c r="K20" s="425">
        <v>62.644798067804494</v>
      </c>
    </row>
    <row r="21" spans="1:12" ht="13.5" thickBot="1">
      <c r="A21" s="9"/>
      <c r="B21" s="424">
        <v>9</v>
      </c>
      <c r="C21" s="421" t="s">
        <v>653</v>
      </c>
      <c r="D21" s="845"/>
      <c r="E21" s="846"/>
      <c r="F21" s="846"/>
      <c r="G21" s="847"/>
      <c r="H21" s="423">
        <v>96.563666008457247</v>
      </c>
      <c r="I21" s="423">
        <v>87.769973277695826</v>
      </c>
      <c r="J21" s="423">
        <v>83.99898435138374</v>
      </c>
      <c r="K21" s="417">
        <v>78.707437493505921</v>
      </c>
    </row>
    <row r="22" spans="1:12" ht="13.5" thickBot="1">
      <c r="A22" s="9"/>
      <c r="B22" s="424">
        <v>10</v>
      </c>
      <c r="C22" s="426" t="s">
        <v>654</v>
      </c>
      <c r="D22" s="422">
        <v>664.46212996541647</v>
      </c>
      <c r="E22" s="422">
        <v>644.25930165918919</v>
      </c>
      <c r="F22" s="422">
        <v>626.40153790427837</v>
      </c>
      <c r="G22" s="422">
        <v>617.41471647777257</v>
      </c>
      <c r="H22" s="422">
        <v>109.07678740453217</v>
      </c>
      <c r="I22" s="422">
        <v>101.37939194958724</v>
      </c>
      <c r="J22" s="422">
        <v>97.745030931672247</v>
      </c>
      <c r="K22" s="417">
        <v>95.753458543593752</v>
      </c>
    </row>
    <row r="23" spans="1:12" ht="26.5" thickBot="1">
      <c r="A23" s="9"/>
      <c r="B23" s="411">
        <v>11</v>
      </c>
      <c r="C23" s="416" t="s">
        <v>655</v>
      </c>
      <c r="D23" s="413">
        <v>50.222461181819504</v>
      </c>
      <c r="E23" s="413">
        <v>44.896526605728837</v>
      </c>
      <c r="F23" s="413">
        <v>43.39918565591617</v>
      </c>
      <c r="G23" s="413">
        <v>42.117462848350833</v>
      </c>
      <c r="H23" s="413">
        <v>32.160886668426251</v>
      </c>
      <c r="I23" s="413">
        <v>27.112619175319086</v>
      </c>
      <c r="J23" s="413">
        <v>26.25937282176783</v>
      </c>
      <c r="K23" s="417">
        <v>26.029816490233255</v>
      </c>
    </row>
    <row r="24" spans="1:12" ht="55.5" customHeight="1" thickBot="1">
      <c r="A24" s="9"/>
      <c r="B24" s="411">
        <v>12</v>
      </c>
      <c r="C24" s="416" t="s">
        <v>656</v>
      </c>
      <c r="D24" s="413"/>
      <c r="E24" s="413"/>
      <c r="F24" s="413"/>
      <c r="G24" s="413"/>
      <c r="H24" s="413"/>
      <c r="I24" s="413"/>
      <c r="J24" s="413"/>
      <c r="K24" s="417"/>
    </row>
    <row r="25" spans="1:12" ht="13.5" thickBot="1">
      <c r="A25" s="9"/>
      <c r="B25" s="411">
        <v>13</v>
      </c>
      <c r="C25" s="416" t="s">
        <v>657</v>
      </c>
      <c r="D25" s="413">
        <v>614.23966878359704</v>
      </c>
      <c r="E25" s="413">
        <v>599.36277505346038</v>
      </c>
      <c r="F25" s="413">
        <v>583.00235224836217</v>
      </c>
      <c r="G25" s="413">
        <v>575.29725362942179</v>
      </c>
      <c r="H25" s="413">
        <v>76.915900736105911</v>
      </c>
      <c r="I25" s="413">
        <v>74.266772774268176</v>
      </c>
      <c r="J25" s="413">
        <v>71.485658109904421</v>
      </c>
      <c r="K25" s="417">
        <v>69.723642053360507</v>
      </c>
    </row>
    <row r="26" spans="1:12" ht="50.25" customHeight="1" thickBot="1">
      <c r="A26" s="9"/>
      <c r="B26" s="411">
        <v>14</v>
      </c>
      <c r="C26" s="415" t="s">
        <v>658</v>
      </c>
      <c r="D26" s="413">
        <v>72.382231053216984</v>
      </c>
      <c r="E26" s="413">
        <v>71.453671244585834</v>
      </c>
      <c r="F26" s="413">
        <v>66.872719451270342</v>
      </c>
      <c r="G26" s="413">
        <v>63.411434772093003</v>
      </c>
      <c r="H26" s="413">
        <v>35.495014373616996</v>
      </c>
      <c r="I26" s="413">
        <v>32.090733616125668</v>
      </c>
      <c r="J26" s="413">
        <v>29.359941504570003</v>
      </c>
      <c r="K26" s="417">
        <v>25.692936100998335</v>
      </c>
    </row>
    <row r="27" spans="1:12" ht="13.5" thickBot="1">
      <c r="A27" s="9"/>
      <c r="B27" s="411">
        <v>15</v>
      </c>
      <c r="C27" s="415" t="s">
        <v>659</v>
      </c>
      <c r="D27" s="413">
        <v>223.22698442007828</v>
      </c>
      <c r="E27" s="419">
        <v>218.41809281622949</v>
      </c>
      <c r="F27" s="419">
        <v>213.67617230089041</v>
      </c>
      <c r="G27" s="419">
        <v>210.07214794586938</v>
      </c>
      <c r="H27" s="419">
        <v>11.727722476418753</v>
      </c>
      <c r="I27" s="419">
        <v>11.517289609905584</v>
      </c>
      <c r="J27" s="419">
        <v>11.293833204948918</v>
      </c>
      <c r="K27" s="417">
        <v>11.122897811127835</v>
      </c>
    </row>
    <row r="28" spans="1:12" ht="13.5" thickBot="1">
      <c r="A28" s="9"/>
      <c r="B28" s="411">
        <v>16</v>
      </c>
      <c r="C28" s="415" t="s">
        <v>660</v>
      </c>
      <c r="D28" s="834"/>
      <c r="E28" s="835"/>
      <c r="F28" s="835"/>
      <c r="G28" s="836"/>
      <c r="H28" s="413">
        <v>997.31909730337236</v>
      </c>
      <c r="I28" s="413">
        <v>940.72602252619868</v>
      </c>
      <c r="J28" s="413">
        <v>893.87383978036632</v>
      </c>
      <c r="K28" s="417">
        <v>827.0326815983268</v>
      </c>
    </row>
    <row r="29" spans="1:12" ht="13.5" customHeight="1" thickBot="1">
      <c r="A29" s="9"/>
      <c r="B29" s="842" t="s">
        <v>661</v>
      </c>
      <c r="C29" s="843"/>
      <c r="D29" s="843"/>
      <c r="E29" s="843"/>
      <c r="F29" s="843"/>
      <c r="G29" s="843"/>
      <c r="H29" s="843"/>
      <c r="I29" s="843"/>
      <c r="J29" s="843"/>
      <c r="K29" s="844"/>
    </row>
    <row r="30" spans="1:12" ht="109.5" customHeight="1" thickBot="1">
      <c r="A30" s="9"/>
      <c r="B30" s="411">
        <v>17</v>
      </c>
      <c r="C30" s="415" t="s">
        <v>662</v>
      </c>
      <c r="D30" s="413">
        <v>361.05224256946008</v>
      </c>
      <c r="E30" s="413">
        <v>339.13259582814925</v>
      </c>
      <c r="F30" s="413">
        <v>329.87767005097618</v>
      </c>
      <c r="G30" s="413">
        <v>328.99369085134583</v>
      </c>
      <c r="H30" s="413">
        <v>107.06080902154115</v>
      </c>
      <c r="I30" s="413">
        <v>99.366213892179914</v>
      </c>
      <c r="J30" s="413">
        <v>97.989916860427002</v>
      </c>
      <c r="K30" s="417">
        <v>97.115820290457506</v>
      </c>
      <c r="L30" s="14"/>
    </row>
    <row r="31" spans="1:12" ht="84.75" customHeight="1" thickBot="1">
      <c r="A31" s="9"/>
      <c r="B31" s="411">
        <v>18</v>
      </c>
      <c r="C31" s="415" t="s">
        <v>663</v>
      </c>
      <c r="D31" s="413">
        <v>126.97900007085232</v>
      </c>
      <c r="E31" s="413">
        <v>119.18290515765649</v>
      </c>
      <c r="F31" s="413">
        <v>113.66538655696399</v>
      </c>
      <c r="G31" s="413">
        <v>108.899661397798</v>
      </c>
      <c r="H31" s="413">
        <v>99.31992791761084</v>
      </c>
      <c r="I31" s="413">
        <v>92.461304170612848</v>
      </c>
      <c r="J31" s="413">
        <v>87.278784060126497</v>
      </c>
      <c r="K31" s="417">
        <v>82.728592291100099</v>
      </c>
    </row>
    <row r="32" spans="1:12" ht="13.5" thickBot="1">
      <c r="A32" s="9"/>
      <c r="B32" s="388">
        <v>19</v>
      </c>
      <c r="C32" s="412" t="s">
        <v>664</v>
      </c>
      <c r="D32" s="413">
        <v>39.888133679536331</v>
      </c>
      <c r="E32" s="413">
        <v>35.083124824392662</v>
      </c>
      <c r="F32" s="413">
        <v>30.483127674095833</v>
      </c>
      <c r="G32" s="413">
        <v>27.060496005631837</v>
      </c>
      <c r="H32" s="413">
        <v>39.888133679536331</v>
      </c>
      <c r="I32" s="427">
        <v>35.083124824392662</v>
      </c>
      <c r="J32" s="427">
        <v>30.483127674095833</v>
      </c>
      <c r="K32" s="428">
        <v>27.060496005631837</v>
      </c>
    </row>
    <row r="33" spans="1:11" ht="12.75" customHeight="1">
      <c r="A33" s="9"/>
      <c r="B33" s="850" t="s">
        <v>665</v>
      </c>
      <c r="C33" s="852" t="s">
        <v>666</v>
      </c>
      <c r="D33" s="854"/>
      <c r="E33" s="855"/>
      <c r="F33" s="855"/>
      <c r="G33" s="856"/>
      <c r="H33" s="848"/>
      <c r="I33" s="848"/>
      <c r="J33" s="848"/>
      <c r="K33" s="848"/>
    </row>
    <row r="34" spans="1:11" ht="13.5" thickBot="1">
      <c r="A34" s="9"/>
      <c r="B34" s="851"/>
      <c r="C34" s="853"/>
      <c r="D34" s="857"/>
      <c r="E34" s="858"/>
      <c r="F34" s="858"/>
      <c r="G34" s="859"/>
      <c r="H34" s="849"/>
      <c r="I34" s="849"/>
      <c r="J34" s="849"/>
      <c r="K34" s="849"/>
    </row>
    <row r="35" spans="1:11" ht="12.75" customHeight="1">
      <c r="A35" s="9"/>
      <c r="B35" s="850" t="s">
        <v>667</v>
      </c>
      <c r="C35" s="852" t="s">
        <v>668</v>
      </c>
      <c r="D35" s="854"/>
      <c r="E35" s="855"/>
      <c r="F35" s="855"/>
      <c r="G35" s="856"/>
      <c r="H35" s="848"/>
      <c r="I35" s="848"/>
      <c r="J35" s="848"/>
      <c r="K35" s="848"/>
    </row>
    <row r="36" spans="1:11" ht="13.5" thickBot="1">
      <c r="A36" s="9"/>
      <c r="B36" s="851"/>
      <c r="C36" s="853"/>
      <c r="D36" s="857"/>
      <c r="E36" s="858"/>
      <c r="F36" s="858"/>
      <c r="G36" s="859"/>
      <c r="H36" s="849"/>
      <c r="I36" s="849"/>
      <c r="J36" s="849"/>
      <c r="K36" s="849"/>
    </row>
    <row r="37" spans="1:11" ht="180.75" customHeight="1" thickBot="1">
      <c r="A37" s="9"/>
      <c r="B37" s="388">
        <v>20</v>
      </c>
      <c r="C37" s="412" t="s">
        <v>669</v>
      </c>
      <c r="D37" s="413">
        <v>527.91937631984865</v>
      </c>
      <c r="E37" s="413">
        <v>493.39862581019838</v>
      </c>
      <c r="F37" s="413">
        <v>474.02618428203601</v>
      </c>
      <c r="G37" s="413">
        <v>464.95384825477561</v>
      </c>
      <c r="H37" s="413">
        <v>246.26887061868828</v>
      </c>
      <c r="I37" s="427">
        <v>226.91064288718545</v>
      </c>
      <c r="J37" s="427">
        <v>215.751828594649</v>
      </c>
      <c r="K37" s="428">
        <v>206.90490858718945</v>
      </c>
    </row>
    <row r="38" spans="1:11">
      <c r="A38" s="9"/>
      <c r="B38" s="850" t="s">
        <v>670</v>
      </c>
      <c r="C38" s="860" t="s">
        <v>671</v>
      </c>
      <c r="D38" s="848"/>
      <c r="E38" s="848"/>
      <c r="F38" s="848"/>
      <c r="G38" s="848"/>
      <c r="H38" s="848"/>
      <c r="I38" s="848"/>
      <c r="J38" s="848"/>
      <c r="K38" s="848"/>
    </row>
    <row r="39" spans="1:11" ht="13.5" thickBot="1">
      <c r="A39" s="9"/>
      <c r="B39" s="851"/>
      <c r="C39" s="861"/>
      <c r="D39" s="849"/>
      <c r="E39" s="849"/>
      <c r="F39" s="849"/>
      <c r="G39" s="849"/>
      <c r="H39" s="849"/>
      <c r="I39" s="849"/>
      <c r="J39" s="849"/>
      <c r="K39" s="849"/>
    </row>
    <row r="40" spans="1:11">
      <c r="A40" s="9"/>
      <c r="B40" s="850" t="s">
        <v>672</v>
      </c>
      <c r="C40" s="860" t="s">
        <v>673</v>
      </c>
      <c r="D40" s="848"/>
      <c r="E40" s="848"/>
      <c r="F40" s="848"/>
      <c r="G40" s="848"/>
      <c r="H40" s="848"/>
      <c r="I40" s="848"/>
      <c r="J40" s="848"/>
      <c r="K40" s="848"/>
    </row>
    <row r="41" spans="1:11" ht="13.5" thickBot="1">
      <c r="A41" s="9"/>
      <c r="B41" s="851"/>
      <c r="C41" s="861"/>
      <c r="D41" s="849"/>
      <c r="E41" s="849"/>
      <c r="F41" s="849"/>
      <c r="G41" s="849"/>
      <c r="H41" s="849"/>
      <c r="I41" s="849"/>
      <c r="J41" s="849"/>
      <c r="K41" s="849"/>
    </row>
    <row r="42" spans="1:11">
      <c r="A42" s="9"/>
      <c r="B42" s="850" t="s">
        <v>674</v>
      </c>
      <c r="C42" s="860" t="s">
        <v>675</v>
      </c>
      <c r="D42" s="862">
        <v>369.58902761874396</v>
      </c>
      <c r="E42" s="862">
        <v>352.17973561328</v>
      </c>
      <c r="F42" s="862">
        <v>344.61536077690499</v>
      </c>
      <c r="G42" s="862">
        <v>347.702566262895</v>
      </c>
      <c r="H42" s="862">
        <v>246.26887061868783</v>
      </c>
      <c r="I42" s="862">
        <v>226.91064288718499</v>
      </c>
      <c r="J42" s="862">
        <v>215.751828594649</v>
      </c>
      <c r="K42" s="862">
        <v>206.904908587189</v>
      </c>
    </row>
    <row r="43" spans="1:11">
      <c r="A43" s="9"/>
      <c r="B43" s="870"/>
      <c r="C43" s="871"/>
      <c r="D43" s="863"/>
      <c r="E43" s="863"/>
      <c r="F43" s="863"/>
      <c r="G43" s="863"/>
      <c r="H43" s="863"/>
      <c r="I43" s="863"/>
      <c r="J43" s="863"/>
      <c r="K43" s="863"/>
    </row>
    <row r="44" spans="1:11">
      <c r="A44" s="9"/>
      <c r="B44" s="864" t="s">
        <v>676</v>
      </c>
      <c r="C44" s="865"/>
      <c r="D44" s="865"/>
      <c r="E44" s="865"/>
      <c r="F44" s="865"/>
      <c r="G44" s="865"/>
      <c r="H44" s="865"/>
      <c r="I44" s="865"/>
      <c r="J44" s="865"/>
      <c r="K44" s="866"/>
    </row>
    <row r="45" spans="1:11" ht="13.5" thickBot="1">
      <c r="A45" s="9"/>
      <c r="B45" s="429">
        <v>21</v>
      </c>
      <c r="C45" s="25" t="s">
        <v>677</v>
      </c>
      <c r="D45" s="867"/>
      <c r="E45" s="868"/>
      <c r="F45" s="868"/>
      <c r="G45" s="869"/>
      <c r="H45" s="425">
        <v>949.19223675593105</v>
      </c>
      <c r="I45" s="430">
        <v>909.77489593115445</v>
      </c>
      <c r="J45" s="430">
        <v>880.56924659703463</v>
      </c>
      <c r="K45" s="431">
        <v>821.92976011331632</v>
      </c>
    </row>
    <row r="46" spans="1:11" ht="13.5" thickBot="1">
      <c r="A46" s="9"/>
      <c r="B46" s="432">
        <v>22</v>
      </c>
      <c r="C46" s="433" t="s">
        <v>678</v>
      </c>
      <c r="D46" s="872"/>
      <c r="E46" s="873"/>
      <c r="F46" s="873"/>
      <c r="G46" s="874"/>
      <c r="H46" s="419">
        <v>751.05022668468462</v>
      </c>
      <c r="I46" s="434">
        <v>713.81537963901326</v>
      </c>
      <c r="J46" s="434">
        <v>678.12201118571681</v>
      </c>
      <c r="K46" s="428">
        <v>620.12777301113704</v>
      </c>
    </row>
    <row r="47" spans="1:11" ht="13.5" thickBot="1">
      <c r="A47" s="9"/>
      <c r="B47" s="435">
        <v>23</v>
      </c>
      <c r="C47" s="436" t="s">
        <v>679</v>
      </c>
      <c r="D47" s="872"/>
      <c r="E47" s="873"/>
      <c r="F47" s="873"/>
      <c r="G47" s="874"/>
      <c r="H47" s="437">
        <v>1.2710624118070866</v>
      </c>
      <c r="I47" s="438">
        <v>1.282025208858655</v>
      </c>
      <c r="J47" s="438">
        <v>1.30622049166667</v>
      </c>
      <c r="K47" s="439">
        <v>1.3380754571686244</v>
      </c>
    </row>
    <row r="49" spans="8:11">
      <c r="H49" s="124"/>
      <c r="I49" s="124"/>
      <c r="J49" s="124"/>
      <c r="K49" s="124"/>
    </row>
    <row r="50" spans="8:11">
      <c r="H50" s="125"/>
      <c r="I50" s="125"/>
      <c r="J50" s="125"/>
      <c r="K50" s="125"/>
    </row>
    <row r="51" spans="8:11">
      <c r="H51" s="124"/>
      <c r="I51" s="124"/>
      <c r="J51" s="124"/>
      <c r="K51" s="124"/>
    </row>
    <row r="52" spans="8:11">
      <c r="H52" s="125"/>
      <c r="I52" s="125"/>
      <c r="J52" s="125"/>
      <c r="K52" s="125"/>
    </row>
  </sheetData>
  <mergeCells count="59">
    <mergeCell ref="D46:G46"/>
    <mergeCell ref="D47:G47"/>
    <mergeCell ref="H42:H43"/>
    <mergeCell ref="I42:I43"/>
    <mergeCell ref="J42:J43"/>
    <mergeCell ref="K42:K43"/>
    <mergeCell ref="B44:K44"/>
    <mergeCell ref="D45:G45"/>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B38:B39"/>
    <mergeCell ref="C38:C39"/>
    <mergeCell ref="D38:D39"/>
    <mergeCell ref="E38:E39"/>
    <mergeCell ref="F38:F39"/>
    <mergeCell ref="G38:G39"/>
    <mergeCell ref="J33:J34"/>
    <mergeCell ref="K33:K34"/>
    <mergeCell ref="B35:B36"/>
    <mergeCell ref="C35:C36"/>
    <mergeCell ref="D35:G36"/>
    <mergeCell ref="H35:H36"/>
    <mergeCell ref="I35:I36"/>
    <mergeCell ref="J35:J36"/>
    <mergeCell ref="K35:K36"/>
    <mergeCell ref="B33:B34"/>
    <mergeCell ref="C33:C34"/>
    <mergeCell ref="D33:G34"/>
    <mergeCell ref="H33:H34"/>
    <mergeCell ref="I33:I34"/>
    <mergeCell ref="B13:C13"/>
    <mergeCell ref="D13:K13"/>
    <mergeCell ref="D21:G21"/>
    <mergeCell ref="D28:G28"/>
    <mergeCell ref="B29:K29"/>
    <mergeCell ref="D12:G12"/>
    <mergeCell ref="C7:C8"/>
    <mergeCell ref="D8:G8"/>
    <mergeCell ref="H8:K8"/>
    <mergeCell ref="B11:C11"/>
    <mergeCell ref="D11:K11"/>
  </mergeCells>
  <pageMargins left="0.7" right="0.7"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06BF-5039-49DC-91DF-6BF4D23AF79B}">
  <sheetPr>
    <pageSetUpPr fitToPage="1"/>
  </sheetPr>
  <dimension ref="A1:R68"/>
  <sheetViews>
    <sheetView zoomScale="85" zoomScaleNormal="85" workbookViewId="0"/>
  </sheetViews>
  <sheetFormatPr defaultColWidth="9.1796875" defaultRowHeight="13"/>
  <cols>
    <col min="1" max="1" width="9.1796875" style="198"/>
    <col min="2" max="2" width="11" style="198" customWidth="1"/>
    <col min="3" max="3" width="60.54296875" style="198" customWidth="1"/>
    <col min="4" max="4" width="16.54296875" style="198" bestFit="1" customWidth="1"/>
    <col min="5" max="6" width="12.54296875" style="198" customWidth="1"/>
    <col min="7" max="7" width="14" style="198" bestFit="1" customWidth="1"/>
    <col min="8" max="9" width="12.54296875" style="198" customWidth="1"/>
    <col min="10" max="10" width="12.54296875" style="198" bestFit="1" customWidth="1"/>
    <col min="11" max="12" width="12.54296875" style="198" customWidth="1"/>
    <col min="13" max="13" width="12.54296875" style="198" bestFit="1" customWidth="1"/>
    <col min="14" max="15" width="12.54296875" style="198" customWidth="1"/>
    <col min="16" max="17" width="18.54296875" style="198" customWidth="1"/>
    <col min="18" max="18" width="16.81640625" style="198" customWidth="1"/>
    <col min="19" max="16384" width="9.1796875" style="198"/>
  </cols>
  <sheetData>
    <row r="1" spans="1:18">
      <c r="A1" s="67" t="s">
        <v>111</v>
      </c>
      <c r="H1" s="10"/>
    </row>
    <row r="2" spans="1:18">
      <c r="C2" s="200"/>
      <c r="H2" s="9"/>
      <c r="I2" s="200"/>
      <c r="J2" s="200"/>
      <c r="K2" s="200"/>
      <c r="L2" s="200"/>
      <c r="M2" s="200"/>
      <c r="N2" s="200"/>
      <c r="O2" s="200"/>
    </row>
    <row r="3" spans="1:18">
      <c r="B3" s="200" t="s">
        <v>85</v>
      </c>
      <c r="H3" s="9"/>
    </row>
    <row r="4" spans="1:18">
      <c r="B4" s="199"/>
    </row>
    <row r="5" spans="1:18">
      <c r="B5" s="14"/>
      <c r="C5" s="14"/>
      <c r="D5" s="40" t="s">
        <v>113</v>
      </c>
      <c r="E5" s="40" t="s">
        <v>114</v>
      </c>
      <c r="F5" s="40" t="s">
        <v>115</v>
      </c>
      <c r="G5" s="40" t="s">
        <v>116</v>
      </c>
      <c r="H5" s="40" t="s">
        <v>117</v>
      </c>
      <c r="I5" s="40" t="s">
        <v>183</v>
      </c>
      <c r="J5" s="40" t="s">
        <v>184</v>
      </c>
      <c r="K5" s="40" t="s">
        <v>185</v>
      </c>
      <c r="L5" s="40" t="s">
        <v>186</v>
      </c>
      <c r="M5" s="40" t="s">
        <v>186</v>
      </c>
      <c r="N5" s="40" t="s">
        <v>187</v>
      </c>
      <c r="O5" s="40" t="s">
        <v>188</v>
      </c>
      <c r="P5" s="40" t="s">
        <v>189</v>
      </c>
      <c r="Q5" s="40" t="s">
        <v>190</v>
      </c>
      <c r="R5" s="40" t="s">
        <v>191</v>
      </c>
    </row>
    <row r="6" spans="1:18" ht="36" customHeight="1">
      <c r="B6" s="719" t="s">
        <v>192</v>
      </c>
      <c r="C6" s="720"/>
      <c r="D6" s="730" t="s">
        <v>193</v>
      </c>
      <c r="E6" s="730"/>
      <c r="F6" s="730"/>
      <c r="G6" s="725"/>
      <c r="H6" s="725"/>
      <c r="I6" s="726"/>
      <c r="J6" s="727" t="s">
        <v>194</v>
      </c>
      <c r="K6" s="725"/>
      <c r="L6" s="725"/>
      <c r="M6" s="725"/>
      <c r="N6" s="725"/>
      <c r="O6" s="725"/>
      <c r="P6" s="717" t="s">
        <v>195</v>
      </c>
      <c r="Q6" s="725" t="s">
        <v>196</v>
      </c>
      <c r="R6" s="726"/>
    </row>
    <row r="7" spans="1:18" ht="60" customHeight="1">
      <c r="B7" s="721"/>
      <c r="C7" s="729"/>
      <c r="D7" s="732" t="s">
        <v>197</v>
      </c>
      <c r="E7" s="730"/>
      <c r="F7" s="730"/>
      <c r="G7" s="732" t="s">
        <v>198</v>
      </c>
      <c r="H7" s="730"/>
      <c r="I7" s="730"/>
      <c r="J7" s="732" t="s">
        <v>199</v>
      </c>
      <c r="K7" s="725"/>
      <c r="L7" s="726"/>
      <c r="M7" s="732" t="s">
        <v>200</v>
      </c>
      <c r="N7" s="725"/>
      <c r="O7" s="725"/>
      <c r="P7" s="731"/>
      <c r="Q7" s="733" t="s">
        <v>201</v>
      </c>
      <c r="R7" s="717" t="s">
        <v>202</v>
      </c>
    </row>
    <row r="8" spans="1:18" ht="26">
      <c r="B8" s="723"/>
      <c r="C8" s="724"/>
      <c r="D8" s="378"/>
      <c r="E8" s="485" t="s">
        <v>203</v>
      </c>
      <c r="F8" s="485" t="s">
        <v>204</v>
      </c>
      <c r="G8" s="378"/>
      <c r="H8" s="485" t="s">
        <v>204</v>
      </c>
      <c r="I8" s="486" t="s">
        <v>205</v>
      </c>
      <c r="J8" s="377"/>
      <c r="K8" s="485" t="s">
        <v>203</v>
      </c>
      <c r="L8" s="486" t="s">
        <v>204</v>
      </c>
      <c r="M8" s="377"/>
      <c r="N8" s="378" t="s">
        <v>204</v>
      </c>
      <c r="O8" s="376" t="s">
        <v>205</v>
      </c>
      <c r="P8" s="351"/>
      <c r="Q8" s="734"/>
      <c r="R8" s="718"/>
    </row>
    <row r="9" spans="1:18" s="67" customFormat="1" ht="12.75" customHeight="1">
      <c r="B9" s="6" t="s">
        <v>206</v>
      </c>
      <c r="C9" s="409" t="s">
        <v>207</v>
      </c>
      <c r="D9" s="66">
        <v>842052.98752741003</v>
      </c>
      <c r="E9" s="66">
        <v>841234.76892597496</v>
      </c>
      <c r="F9" s="66">
        <v>818.21860143451499</v>
      </c>
      <c r="G9" s="66">
        <v>0.20260800000000001</v>
      </c>
      <c r="H9" s="66">
        <v>8.630800000000001E-2</v>
      </c>
      <c r="I9" s="66">
        <v>0.11629900000000001</v>
      </c>
      <c r="J9" s="66">
        <v>0.25725627704599996</v>
      </c>
      <c r="K9" s="66">
        <v>0.256765277046</v>
      </c>
      <c r="L9" s="66">
        <v>4.9100000000000001E-4</v>
      </c>
      <c r="M9" s="66"/>
      <c r="N9" s="66"/>
      <c r="O9" s="66"/>
      <c r="P9" s="66"/>
      <c r="Q9" s="66"/>
      <c r="R9" s="66"/>
    </row>
    <row r="10" spans="1:18" s="397" customFormat="1">
      <c r="B10" s="406" t="s">
        <v>208</v>
      </c>
      <c r="C10" s="406" t="s">
        <v>209</v>
      </c>
      <c r="D10" s="400">
        <v>2011535.3181161047</v>
      </c>
      <c r="E10" s="400">
        <v>1944545.9821287899</v>
      </c>
      <c r="F10" s="400">
        <v>65720.465424317998</v>
      </c>
      <c r="G10" s="400">
        <v>9887.4620988371807</v>
      </c>
      <c r="H10" s="400">
        <v>1123.00026171073</v>
      </c>
      <c r="I10" s="400">
        <v>8764.34468312645</v>
      </c>
      <c r="J10" s="400">
        <v>2713.9192238487099</v>
      </c>
      <c r="K10" s="400">
        <v>1392.6248311045601</v>
      </c>
      <c r="L10" s="400">
        <v>1321.2923723096401</v>
      </c>
      <c r="M10" s="400">
        <v>5056.9795813889996</v>
      </c>
      <c r="N10" s="400">
        <v>127.163782413676</v>
      </c>
      <c r="O10" s="400">
        <v>4929.8181544098406</v>
      </c>
      <c r="P10" s="400">
        <v>108.88137821135601</v>
      </c>
      <c r="Q10" s="400">
        <v>1321609.8562225339</v>
      </c>
      <c r="R10" s="400">
        <v>2703.8483549904236</v>
      </c>
    </row>
    <row r="11" spans="1:18">
      <c r="B11" s="14" t="s">
        <v>210</v>
      </c>
      <c r="C11" s="14" t="s">
        <v>211</v>
      </c>
      <c r="D11" s="64">
        <v>4454.0918195963395</v>
      </c>
      <c r="E11" s="64">
        <v>4452.9671565963399</v>
      </c>
      <c r="F11" s="64">
        <v>1.124663</v>
      </c>
      <c r="G11" s="64"/>
      <c r="H11" s="64"/>
      <c r="I11" s="64"/>
      <c r="J11" s="64">
        <v>0.23094189788799999</v>
      </c>
      <c r="K11" s="64">
        <v>0.230764897888</v>
      </c>
      <c r="L11" s="64">
        <v>1.76E-4</v>
      </c>
      <c r="M11" s="64"/>
      <c r="N11" s="64"/>
      <c r="O11" s="64"/>
      <c r="P11" s="64"/>
      <c r="Q11" s="64"/>
      <c r="R11" s="64"/>
    </row>
    <row r="12" spans="1:18">
      <c r="B12" s="14" t="s">
        <v>212</v>
      </c>
      <c r="C12" s="14" t="s">
        <v>213</v>
      </c>
      <c r="D12" s="64">
        <v>17960.001097979301</v>
      </c>
      <c r="E12" s="64">
        <v>17610.264454361699</v>
      </c>
      <c r="F12" s="64">
        <v>349.73664261763201</v>
      </c>
      <c r="G12" s="64">
        <v>1.2E-2</v>
      </c>
      <c r="H12" s="64"/>
      <c r="I12" s="64">
        <v>1.2E-2</v>
      </c>
      <c r="J12" s="64">
        <v>2.6674234339790002</v>
      </c>
      <c r="K12" s="64">
        <v>1.3609523953610001</v>
      </c>
      <c r="L12" s="64">
        <v>1.3064710386180001</v>
      </c>
      <c r="M12" s="64">
        <v>1E-3</v>
      </c>
      <c r="N12" s="64">
        <v>2.336E-3</v>
      </c>
      <c r="O12" s="64">
        <v>1E-3</v>
      </c>
      <c r="P12" s="64"/>
      <c r="Q12" s="64">
        <v>8236.2833907656805</v>
      </c>
      <c r="R12" s="64"/>
    </row>
    <row r="13" spans="1:18">
      <c r="B13" s="14" t="s">
        <v>214</v>
      </c>
      <c r="C13" s="14" t="s">
        <v>215</v>
      </c>
      <c r="D13" s="64">
        <v>80580.876127176103</v>
      </c>
      <c r="E13" s="64">
        <v>76767.153379198004</v>
      </c>
      <c r="F13" s="64">
        <v>3813.7227479781</v>
      </c>
      <c r="G13" s="64">
        <v>13.346532999999999</v>
      </c>
      <c r="H13" s="64">
        <v>3.535237</v>
      </c>
      <c r="I13" s="64">
        <v>9.7972950000000001</v>
      </c>
      <c r="J13" s="64">
        <v>3.1451363020859997</v>
      </c>
      <c r="K13" s="64">
        <v>1.0885355640250001</v>
      </c>
      <c r="L13" s="64">
        <v>2.0566007380599998</v>
      </c>
      <c r="M13" s="64">
        <v>2.2347040000000002</v>
      </c>
      <c r="N13" s="64">
        <v>8.8999999999999995E-5</v>
      </c>
      <c r="O13" s="64">
        <v>2.234613</v>
      </c>
      <c r="P13" s="64"/>
      <c r="Q13" s="64">
        <v>6708.2446045016195</v>
      </c>
      <c r="R13" s="64"/>
    </row>
    <row r="14" spans="1:18">
      <c r="B14" s="14" t="s">
        <v>216</v>
      </c>
      <c r="C14" s="14" t="s">
        <v>217</v>
      </c>
      <c r="D14" s="64">
        <v>138708.43439808057</v>
      </c>
      <c r="E14" s="64">
        <v>137468.255662902</v>
      </c>
      <c r="F14" s="64">
        <v>1240.1787351793901</v>
      </c>
      <c r="G14" s="64">
        <v>460.79726299999999</v>
      </c>
      <c r="H14" s="64">
        <v>56.726260000000003</v>
      </c>
      <c r="I14" s="64">
        <v>404.06287699999996</v>
      </c>
      <c r="J14" s="64">
        <v>93.309761613894011</v>
      </c>
      <c r="K14" s="64">
        <v>86.606060257736999</v>
      </c>
      <c r="L14" s="64">
        <v>6.7017023561570008</v>
      </c>
      <c r="M14" s="64">
        <v>146.648809</v>
      </c>
      <c r="N14" s="64">
        <v>2.5890000000000002E-3</v>
      </c>
      <c r="O14" s="64">
        <v>146.64622</v>
      </c>
      <c r="P14" s="64"/>
      <c r="Q14" s="64">
        <v>25544.4091059411</v>
      </c>
      <c r="R14" s="64">
        <v>149.697562</v>
      </c>
    </row>
    <row r="15" spans="1:18">
      <c r="B15" s="14" t="s">
        <v>218</v>
      </c>
      <c r="C15" s="14" t="s">
        <v>219</v>
      </c>
      <c r="D15" s="64">
        <v>1053950.3681402062</v>
      </c>
      <c r="E15" s="64">
        <v>1017555.44703639</v>
      </c>
      <c r="F15" s="64">
        <v>35126.051302814798</v>
      </c>
      <c r="G15" s="64">
        <v>7458.8309579623692</v>
      </c>
      <c r="H15" s="64">
        <v>875.38674701764796</v>
      </c>
      <c r="I15" s="64">
        <v>6583.4442119447194</v>
      </c>
      <c r="J15" s="64">
        <v>1848.7212432979202</v>
      </c>
      <c r="K15" s="64">
        <v>952.37286299869891</v>
      </c>
      <c r="L15" s="64">
        <v>896.34839201648003</v>
      </c>
      <c r="M15" s="64">
        <v>4117.18719555386</v>
      </c>
      <c r="N15" s="64">
        <v>114.918365613557</v>
      </c>
      <c r="O15" s="64">
        <v>4002.2688212230501</v>
      </c>
      <c r="P15" s="64">
        <v>85.769857871355995</v>
      </c>
      <c r="Q15" s="64">
        <v>598843.71209235187</v>
      </c>
      <c r="R15" s="64">
        <v>1826.9327139458651</v>
      </c>
    </row>
    <row r="16" spans="1:18">
      <c r="B16" s="114" t="s">
        <v>220</v>
      </c>
      <c r="C16" s="114" t="s">
        <v>221</v>
      </c>
      <c r="D16" s="64">
        <v>330088.11851604359</v>
      </c>
      <c r="E16" s="64">
        <v>317332.03890914796</v>
      </c>
      <c r="F16" s="64">
        <v>12756.0796138962</v>
      </c>
      <c r="G16" s="64">
        <v>1076.1818874195801</v>
      </c>
      <c r="H16" s="64">
        <v>49.436350738084997</v>
      </c>
      <c r="I16" s="64">
        <v>1026.7455366814911</v>
      </c>
      <c r="J16" s="64">
        <v>508.21914018932495</v>
      </c>
      <c r="K16" s="64">
        <v>287.61284373825004</v>
      </c>
      <c r="L16" s="64">
        <v>220.606296451075</v>
      </c>
      <c r="M16" s="64">
        <v>348.79365356700902</v>
      </c>
      <c r="N16" s="64">
        <v>12.506513116633</v>
      </c>
      <c r="O16" s="64">
        <v>336.287141450376</v>
      </c>
      <c r="P16" s="64">
        <v>5.961238738084</v>
      </c>
      <c r="Q16" s="64">
        <v>291888.26378859911</v>
      </c>
      <c r="R16" s="64">
        <v>431.55643715739404</v>
      </c>
    </row>
    <row r="17" spans="2:18">
      <c r="B17" s="14" t="s">
        <v>222</v>
      </c>
      <c r="C17" s="14" t="s">
        <v>223</v>
      </c>
      <c r="D17" s="64">
        <v>715881.54653306771</v>
      </c>
      <c r="E17" s="64">
        <v>690691.89443933999</v>
      </c>
      <c r="F17" s="64">
        <v>25189.651332727997</v>
      </c>
      <c r="G17" s="64">
        <v>1954.4753448748099</v>
      </c>
      <c r="H17" s="64">
        <v>187.35201769308</v>
      </c>
      <c r="I17" s="64">
        <v>1767.0282991817301</v>
      </c>
      <c r="J17" s="64">
        <v>765.84471730294695</v>
      </c>
      <c r="K17" s="64">
        <v>350.96565499084602</v>
      </c>
      <c r="L17" s="64">
        <v>414.879030160328</v>
      </c>
      <c r="M17" s="64">
        <v>790.907872835131</v>
      </c>
      <c r="N17" s="64">
        <v>12.240402800119</v>
      </c>
      <c r="O17" s="64">
        <v>778.66750018678499</v>
      </c>
      <c r="P17" s="64">
        <v>23.111520339999998</v>
      </c>
      <c r="Q17" s="64">
        <v>682277.20702897594</v>
      </c>
      <c r="R17" s="64">
        <v>727.21807904455795</v>
      </c>
    </row>
    <row r="18" spans="2:18" s="397" customFormat="1">
      <c r="B18" s="406" t="s">
        <v>224</v>
      </c>
      <c r="C18" s="406" t="s">
        <v>225</v>
      </c>
      <c r="D18" s="400">
        <v>207324.92428269598</v>
      </c>
      <c r="E18" s="400">
        <v>9675.8924200000001</v>
      </c>
      <c r="F18" s="400"/>
      <c r="G18" s="400"/>
      <c r="H18" s="400"/>
      <c r="I18" s="400"/>
      <c r="J18" s="400"/>
      <c r="K18" s="400"/>
      <c r="L18" s="400"/>
      <c r="M18" s="400"/>
      <c r="N18" s="400"/>
      <c r="O18" s="400"/>
      <c r="P18" s="400"/>
      <c r="Q18" s="400"/>
      <c r="R18" s="400"/>
    </row>
    <row r="19" spans="2:18">
      <c r="B19" s="14" t="s">
        <v>226</v>
      </c>
      <c r="C19" s="14" t="s">
        <v>211</v>
      </c>
      <c r="D19" s="64">
        <v>109843.081672653</v>
      </c>
      <c r="E19" s="64"/>
      <c r="F19" s="64"/>
      <c r="G19" s="64"/>
      <c r="H19" s="64"/>
      <c r="I19" s="64"/>
      <c r="J19" s="64"/>
      <c r="K19" s="64"/>
      <c r="L19" s="64"/>
      <c r="M19" s="64"/>
      <c r="N19" s="64"/>
      <c r="O19" s="64"/>
      <c r="P19" s="64"/>
      <c r="Q19" s="64"/>
      <c r="R19" s="64"/>
    </row>
    <row r="20" spans="2:18">
      <c r="B20" s="14" t="s">
        <v>227</v>
      </c>
      <c r="C20" s="14" t="s">
        <v>213</v>
      </c>
      <c r="D20" s="64">
        <v>23883.245076042902</v>
      </c>
      <c r="E20" s="64"/>
      <c r="F20" s="64"/>
      <c r="G20" s="64"/>
      <c r="H20" s="64"/>
      <c r="I20" s="64"/>
      <c r="J20" s="64"/>
      <c r="K20" s="64"/>
      <c r="L20" s="64"/>
      <c r="M20" s="64"/>
      <c r="N20" s="64"/>
      <c r="O20" s="64"/>
      <c r="P20" s="64"/>
      <c r="Q20" s="64"/>
      <c r="R20" s="64"/>
    </row>
    <row r="21" spans="2:18">
      <c r="B21" s="14" t="s">
        <v>228</v>
      </c>
      <c r="C21" s="14" t="s">
        <v>215</v>
      </c>
      <c r="D21" s="64">
        <v>57902.465562999998</v>
      </c>
      <c r="E21" s="64">
        <v>136.63682699999998</v>
      </c>
      <c r="F21" s="64"/>
      <c r="G21" s="64"/>
      <c r="H21" s="64"/>
      <c r="I21" s="64"/>
      <c r="J21" s="64"/>
      <c r="K21" s="64"/>
      <c r="L21" s="64"/>
      <c r="M21" s="64"/>
      <c r="N21" s="64"/>
      <c r="O21" s="64"/>
      <c r="P21" s="64"/>
      <c r="Q21" s="64"/>
      <c r="R21" s="64"/>
    </row>
    <row r="22" spans="2:18">
      <c r="B22" s="14" t="s">
        <v>229</v>
      </c>
      <c r="C22" s="14" t="s">
        <v>217</v>
      </c>
      <c r="D22" s="64">
        <v>13027.087371</v>
      </c>
      <c r="E22" s="64">
        <v>8646.7925219999997</v>
      </c>
      <c r="F22" s="64"/>
      <c r="G22" s="64"/>
      <c r="H22" s="64"/>
      <c r="I22" s="64"/>
      <c r="J22" s="64"/>
      <c r="K22" s="64"/>
      <c r="L22" s="64"/>
      <c r="M22" s="64"/>
      <c r="N22" s="64"/>
      <c r="O22" s="64"/>
      <c r="P22" s="64"/>
      <c r="Q22" s="64"/>
      <c r="R22" s="64"/>
    </row>
    <row r="23" spans="2:18">
      <c r="B23" s="14" t="s">
        <v>230</v>
      </c>
      <c r="C23" s="14" t="s">
        <v>219</v>
      </c>
      <c r="D23" s="64">
        <v>2669.0446000000002</v>
      </c>
      <c r="E23" s="64">
        <v>892.46307100000001</v>
      </c>
      <c r="F23" s="64"/>
      <c r="G23" s="64"/>
      <c r="H23" s="64"/>
      <c r="I23" s="64"/>
      <c r="J23" s="64"/>
      <c r="K23" s="64"/>
      <c r="L23" s="64"/>
      <c r="M23" s="64"/>
      <c r="N23" s="64"/>
      <c r="O23" s="64"/>
      <c r="P23" s="64"/>
      <c r="Q23" s="64"/>
      <c r="R23" s="64"/>
    </row>
    <row r="24" spans="2:18" s="397" customFormat="1">
      <c r="B24" s="406" t="s">
        <v>231</v>
      </c>
      <c r="C24" s="406" t="s">
        <v>232</v>
      </c>
      <c r="D24" s="400">
        <v>850589.29286887194</v>
      </c>
      <c r="E24" s="400">
        <v>833896.71866770799</v>
      </c>
      <c r="F24" s="400">
        <v>16447.781382078199</v>
      </c>
      <c r="G24" s="400">
        <v>370.50030339778698</v>
      </c>
      <c r="H24" s="400">
        <v>0.421456153547</v>
      </c>
      <c r="I24" s="400">
        <v>355.29146624423998</v>
      </c>
      <c r="J24" s="400">
        <v>698.83440262441195</v>
      </c>
      <c r="K24" s="400">
        <v>557.61659726102403</v>
      </c>
      <c r="L24" s="400">
        <v>141.21757838692</v>
      </c>
      <c r="M24" s="400">
        <v>128.371445306997</v>
      </c>
      <c r="N24" s="400">
        <v>2.305514677164</v>
      </c>
      <c r="O24" s="400">
        <v>126.065930629834</v>
      </c>
      <c r="P24" s="407"/>
      <c r="Q24" s="400">
        <v>139426.25114468258</v>
      </c>
      <c r="R24" s="400">
        <v>17.808492366435999</v>
      </c>
    </row>
    <row r="25" spans="2:18">
      <c r="B25" s="14" t="s">
        <v>233</v>
      </c>
      <c r="C25" s="14" t="s">
        <v>211</v>
      </c>
      <c r="D25" s="64">
        <v>4.4097023942689999</v>
      </c>
      <c r="E25" s="64">
        <v>4.4097023942689999</v>
      </c>
      <c r="F25" s="64"/>
      <c r="G25" s="64"/>
      <c r="H25" s="64"/>
      <c r="I25" s="64"/>
      <c r="J25" s="201">
        <v>3.1000000000000001E-5</v>
      </c>
      <c r="K25" s="201">
        <v>3.1000000000000001E-5</v>
      </c>
      <c r="L25" s="64"/>
      <c r="M25" s="64"/>
      <c r="N25" s="64"/>
      <c r="O25" s="64"/>
      <c r="P25" s="408"/>
      <c r="Q25" s="64"/>
      <c r="R25" s="64"/>
    </row>
    <row r="26" spans="2:18">
      <c r="B26" s="14" t="s">
        <v>234</v>
      </c>
      <c r="C26" s="14" t="s">
        <v>213</v>
      </c>
      <c r="D26" s="64">
        <v>23639.368756264957</v>
      </c>
      <c r="E26" s="64">
        <v>23633.246377498312</v>
      </c>
      <c r="F26" s="64">
        <v>6.0094617410320001</v>
      </c>
      <c r="G26" s="64"/>
      <c r="H26" s="64"/>
      <c r="I26" s="64"/>
      <c r="J26" s="201">
        <v>0.56148551016699999</v>
      </c>
      <c r="K26" s="201">
        <v>0.37248551016699999</v>
      </c>
      <c r="L26" s="201">
        <v>0.189</v>
      </c>
      <c r="M26" s="64"/>
      <c r="N26" s="64"/>
      <c r="O26" s="64"/>
      <c r="P26" s="408"/>
      <c r="Q26" s="64">
        <v>2497.033865022016</v>
      </c>
      <c r="R26" s="64"/>
    </row>
    <row r="27" spans="2:18">
      <c r="B27" s="14" t="s">
        <v>235</v>
      </c>
      <c r="C27" s="14" t="s">
        <v>215</v>
      </c>
      <c r="D27" s="64">
        <v>27498.13762340945</v>
      </c>
      <c r="E27" s="64">
        <v>22941.266382767149</v>
      </c>
      <c r="F27" s="64">
        <v>4556.8712376423509</v>
      </c>
      <c r="G27" s="64">
        <v>69.603067999999993</v>
      </c>
      <c r="H27" s="64"/>
      <c r="I27" s="64">
        <v>67.672936000000007</v>
      </c>
      <c r="J27" s="201">
        <v>5.9667060806050003</v>
      </c>
      <c r="K27" s="201">
        <v>0.79162074071999999</v>
      </c>
      <c r="L27" s="201">
        <v>5.1750863398849996</v>
      </c>
      <c r="M27" s="201">
        <v>24.685997999999998</v>
      </c>
      <c r="N27" s="64"/>
      <c r="O27" s="201">
        <v>24.685997999999998</v>
      </c>
      <c r="P27" s="408"/>
      <c r="Q27" s="64">
        <v>1379.834474536983</v>
      </c>
      <c r="R27" s="64"/>
    </row>
    <row r="28" spans="2:18">
      <c r="B28" s="14" t="s">
        <v>236</v>
      </c>
      <c r="C28" s="14" t="s">
        <v>217</v>
      </c>
      <c r="D28" s="64">
        <v>72208.411848686897</v>
      </c>
      <c r="E28" s="64">
        <v>72160.953417275101</v>
      </c>
      <c r="F28" s="64">
        <v>47.458430411838002</v>
      </c>
      <c r="G28" s="64">
        <v>29.488570999999997</v>
      </c>
      <c r="H28" s="64"/>
      <c r="I28" s="64">
        <v>29.476205999999998</v>
      </c>
      <c r="J28" s="201">
        <v>11.396627603440999</v>
      </c>
      <c r="K28" s="201">
        <v>11.220436712722</v>
      </c>
      <c r="L28" s="201">
        <v>0.17619189071999999</v>
      </c>
      <c r="M28" s="201">
        <v>16.282295000000001</v>
      </c>
      <c r="N28" s="64"/>
      <c r="O28" s="201">
        <v>16.282295000000001</v>
      </c>
      <c r="P28" s="408"/>
      <c r="Q28" s="64">
        <v>11881.31798937977</v>
      </c>
      <c r="R28" s="64"/>
    </row>
    <row r="29" spans="2:18">
      <c r="B29" s="14" t="s">
        <v>237</v>
      </c>
      <c r="C29" s="14" t="s">
        <v>219</v>
      </c>
      <c r="D29" s="64">
        <v>622493.1025242341</v>
      </c>
      <c r="E29" s="64">
        <v>613773.60531435034</v>
      </c>
      <c r="F29" s="64">
        <v>8475.3281748011377</v>
      </c>
      <c r="G29" s="64">
        <v>261.89746598672201</v>
      </c>
      <c r="H29" s="64">
        <v>5.8441205474999994E-2</v>
      </c>
      <c r="I29" s="64">
        <v>248.99394078124698</v>
      </c>
      <c r="J29" s="201">
        <v>600.878005651644</v>
      </c>
      <c r="K29" s="201">
        <v>495.91884931464796</v>
      </c>
      <c r="L29" s="201">
        <v>104.95892736052801</v>
      </c>
      <c r="M29" s="201">
        <v>85.128287049228007</v>
      </c>
      <c r="N29" s="201">
        <v>2.2725770917099997</v>
      </c>
      <c r="O29" s="201">
        <v>82.855709957518002</v>
      </c>
      <c r="P29" s="408"/>
      <c r="Q29" s="64">
        <v>117873.39489478327</v>
      </c>
      <c r="R29" s="64">
        <v>15.505225109701001</v>
      </c>
    </row>
    <row r="30" spans="2:18">
      <c r="B30" s="14" t="s">
        <v>238</v>
      </c>
      <c r="C30" s="14" t="s">
        <v>223</v>
      </c>
      <c r="D30" s="64">
        <v>104745.86241388242</v>
      </c>
      <c r="E30" s="64">
        <v>101383.2374734226</v>
      </c>
      <c r="F30" s="64">
        <v>3362.114077481865</v>
      </c>
      <c r="G30" s="64">
        <v>9.5111984110640009</v>
      </c>
      <c r="H30" s="64">
        <v>0.36301494807199997</v>
      </c>
      <c r="I30" s="64">
        <v>9.1483834629919993</v>
      </c>
      <c r="J30" s="201">
        <v>80.031546778556006</v>
      </c>
      <c r="K30" s="201">
        <v>49.313173982767999</v>
      </c>
      <c r="L30" s="201">
        <v>30.718372795787001</v>
      </c>
      <c r="M30" s="201">
        <v>2.2748652577690001</v>
      </c>
      <c r="N30" s="201">
        <v>3.2937585454000003E-2</v>
      </c>
      <c r="O30" s="201">
        <v>2.2419276723150001</v>
      </c>
      <c r="P30" s="408"/>
      <c r="Q30" s="64">
        <v>5794.669920960524</v>
      </c>
      <c r="R30" s="64">
        <v>2.3032672567349999</v>
      </c>
    </row>
    <row r="31" spans="2:18">
      <c r="B31" s="37" t="s">
        <v>239</v>
      </c>
      <c r="C31" s="37" t="s">
        <v>240</v>
      </c>
      <c r="D31" s="66">
        <v>3911502.5227950821</v>
      </c>
      <c r="E31" s="66">
        <v>3629353.3621424725</v>
      </c>
      <c r="F31" s="66">
        <v>82986.465407830721</v>
      </c>
      <c r="G31" s="66">
        <v>10258.165010234967</v>
      </c>
      <c r="H31" s="66">
        <v>1123.5080258642768</v>
      </c>
      <c r="I31" s="66">
        <v>9119.7524483706893</v>
      </c>
      <c r="J31" s="66">
        <v>2015.2169882242977</v>
      </c>
      <c r="K31" s="66">
        <v>835.14029484353603</v>
      </c>
      <c r="L31" s="66">
        <v>1180.0748999227199</v>
      </c>
      <c r="M31" s="66">
        <v>4928.6081360820026</v>
      </c>
      <c r="N31" s="66">
        <v>124.858267736512</v>
      </c>
      <c r="O31" s="66">
        <v>4803.7522237800067</v>
      </c>
      <c r="P31" s="66">
        <v>108.88137821135601</v>
      </c>
      <c r="Q31" s="66">
        <v>1461036.1073672166</v>
      </c>
      <c r="R31" s="66">
        <v>2721.6568473568595</v>
      </c>
    </row>
    <row r="33" spans="2:18">
      <c r="B33" s="14"/>
      <c r="C33" s="14"/>
      <c r="D33" s="40" t="s">
        <v>113</v>
      </c>
      <c r="E33" s="40" t="s">
        <v>114</v>
      </c>
      <c r="F33" s="40" t="s">
        <v>115</v>
      </c>
      <c r="G33" s="40" t="s">
        <v>116</v>
      </c>
      <c r="H33" s="40" t="s">
        <v>117</v>
      </c>
      <c r="I33" s="40" t="s">
        <v>183</v>
      </c>
      <c r="J33" s="40" t="s">
        <v>184</v>
      </c>
      <c r="K33" s="40" t="s">
        <v>185</v>
      </c>
      <c r="L33" s="40" t="s">
        <v>186</v>
      </c>
      <c r="M33" s="40" t="s">
        <v>186</v>
      </c>
      <c r="N33" s="40" t="s">
        <v>187</v>
      </c>
      <c r="O33" s="40" t="s">
        <v>188</v>
      </c>
      <c r="P33" s="40" t="s">
        <v>189</v>
      </c>
      <c r="Q33" s="40" t="s">
        <v>190</v>
      </c>
      <c r="R33" s="40" t="s">
        <v>191</v>
      </c>
    </row>
    <row r="34" spans="2:18" ht="36" customHeight="1">
      <c r="B34" s="719" t="s">
        <v>241</v>
      </c>
      <c r="C34" s="720"/>
      <c r="D34" s="725" t="s">
        <v>193</v>
      </c>
      <c r="E34" s="725"/>
      <c r="F34" s="725"/>
      <c r="G34" s="725"/>
      <c r="H34" s="725"/>
      <c r="I34" s="726"/>
      <c r="J34" s="727" t="s">
        <v>194</v>
      </c>
      <c r="K34" s="725"/>
      <c r="L34" s="725"/>
      <c r="M34" s="725"/>
      <c r="N34" s="725"/>
      <c r="O34" s="725"/>
      <c r="P34" s="717" t="s">
        <v>195</v>
      </c>
      <c r="Q34" s="725" t="s">
        <v>196</v>
      </c>
      <c r="R34" s="726"/>
    </row>
    <row r="35" spans="2:18" ht="60" customHeight="1">
      <c r="B35" s="721"/>
      <c r="C35" s="722"/>
      <c r="D35" s="725" t="s">
        <v>197</v>
      </c>
      <c r="E35" s="725"/>
      <c r="F35" s="726"/>
      <c r="G35" s="727" t="s">
        <v>198</v>
      </c>
      <c r="H35" s="725"/>
      <c r="I35" s="726"/>
      <c r="J35" s="727" t="s">
        <v>199</v>
      </c>
      <c r="K35" s="725"/>
      <c r="L35" s="726"/>
      <c r="M35" s="727" t="s">
        <v>200</v>
      </c>
      <c r="N35" s="725"/>
      <c r="O35" s="726"/>
      <c r="P35" s="728"/>
      <c r="Q35" s="717" t="s">
        <v>201</v>
      </c>
      <c r="R35" s="717" t="s">
        <v>202</v>
      </c>
    </row>
    <row r="36" spans="2:18" ht="26">
      <c r="B36" s="723"/>
      <c r="C36" s="724"/>
      <c r="D36" s="487"/>
      <c r="E36" s="485" t="s">
        <v>203</v>
      </c>
      <c r="F36" s="485" t="s">
        <v>204</v>
      </c>
      <c r="G36" s="485"/>
      <c r="H36" s="485" t="s">
        <v>204</v>
      </c>
      <c r="I36" s="485" t="s">
        <v>205</v>
      </c>
      <c r="J36" s="485"/>
      <c r="K36" s="485" t="s">
        <v>203</v>
      </c>
      <c r="L36" s="485" t="s">
        <v>204</v>
      </c>
      <c r="M36" s="485"/>
      <c r="N36" s="485" t="s">
        <v>204</v>
      </c>
      <c r="O36" s="485" t="s">
        <v>205</v>
      </c>
      <c r="P36" s="488"/>
      <c r="Q36" s="718"/>
      <c r="R36" s="718"/>
    </row>
    <row r="37" spans="2:18" s="67" customFormat="1" ht="12.75" customHeight="1">
      <c r="B37" s="6" t="s">
        <v>206</v>
      </c>
      <c r="C37" s="409" t="s">
        <v>207</v>
      </c>
      <c r="D37" s="66">
        <v>446791.98864939099</v>
      </c>
      <c r="E37" s="66">
        <v>444426.04178523202</v>
      </c>
      <c r="F37" s="66">
        <v>2365.9468641591798</v>
      </c>
      <c r="G37" s="66">
        <v>0.54879699999999998</v>
      </c>
      <c r="H37" s="66">
        <v>0.43815100000000001</v>
      </c>
      <c r="I37" s="66">
        <v>0.11064599999999999</v>
      </c>
      <c r="J37" s="66">
        <v>0.22177670644099998</v>
      </c>
      <c r="K37" s="66">
        <v>0.22101180887899999</v>
      </c>
      <c r="L37" s="66">
        <v>7.6489756199999998E-4</v>
      </c>
      <c r="M37" s="66"/>
      <c r="N37" s="66"/>
      <c r="O37" s="66"/>
      <c r="P37" s="66"/>
      <c r="Q37" s="66"/>
      <c r="R37" s="66"/>
    </row>
    <row r="38" spans="2:18" s="397" customFormat="1">
      <c r="B38" s="406" t="s">
        <v>208</v>
      </c>
      <c r="C38" s="406" t="s">
        <v>209</v>
      </c>
      <c r="D38" s="400">
        <v>1831218.7171949237</v>
      </c>
      <c r="E38" s="400">
        <v>1767422.55533782</v>
      </c>
      <c r="F38" s="400">
        <v>61337.036160105403</v>
      </c>
      <c r="G38" s="400">
        <v>10590.985999652401</v>
      </c>
      <c r="H38" s="400">
        <v>764.84043005158105</v>
      </c>
      <c r="I38" s="400">
        <v>9826.1462696008402</v>
      </c>
      <c r="J38" s="400">
        <v>2366.5347336345199</v>
      </c>
      <c r="K38" s="400">
        <v>982.72985658532104</v>
      </c>
      <c r="L38" s="400">
        <v>1383.80481460077</v>
      </c>
      <c r="M38" s="400">
        <v>5779.2618105503198</v>
      </c>
      <c r="N38" s="400">
        <v>72.121944825946997</v>
      </c>
      <c r="O38" s="400">
        <v>5707.1399291728003</v>
      </c>
      <c r="P38" s="400">
        <v>230835.0642272</v>
      </c>
      <c r="Q38" s="400">
        <v>1284799.3364313629</v>
      </c>
      <c r="R38" s="400">
        <v>3530.6841279170012</v>
      </c>
    </row>
    <row r="39" spans="2:18">
      <c r="B39" s="14" t="s">
        <v>210</v>
      </c>
      <c r="C39" s="14" t="s">
        <v>211</v>
      </c>
      <c r="D39" s="64">
        <v>582.68800625737197</v>
      </c>
      <c r="E39" s="64">
        <v>582.65900625737197</v>
      </c>
      <c r="F39" s="64">
        <v>2.9000000000000001E-2</v>
      </c>
      <c r="G39" s="64"/>
      <c r="H39" s="64"/>
      <c r="I39" s="64"/>
      <c r="J39" s="64">
        <v>8.5696746000000004E-3</v>
      </c>
      <c r="K39" s="64">
        <v>5.5696745999999995E-3</v>
      </c>
      <c r="L39" s="64">
        <v>3.0000000000000001E-3</v>
      </c>
      <c r="M39" s="64"/>
      <c r="N39" s="64"/>
      <c r="O39" s="64"/>
      <c r="P39" s="64"/>
      <c r="Q39" s="64"/>
      <c r="R39" s="64"/>
    </row>
    <row r="40" spans="2:18">
      <c r="B40" s="14" t="s">
        <v>212</v>
      </c>
      <c r="C40" s="14" t="s">
        <v>213</v>
      </c>
      <c r="D40" s="64">
        <v>16870.2166504048</v>
      </c>
      <c r="E40" s="64">
        <v>16636.7506546437</v>
      </c>
      <c r="F40" s="64">
        <v>233.46599576107101</v>
      </c>
      <c r="G40" s="64">
        <v>1.7723119999999999</v>
      </c>
      <c r="H40" s="64">
        <v>0.517845</v>
      </c>
      <c r="I40" s="64">
        <v>1.254467</v>
      </c>
      <c r="J40" s="64">
        <v>4.2779437866159995</v>
      </c>
      <c r="K40" s="64">
        <v>0.800468101968</v>
      </c>
      <c r="L40" s="64">
        <v>3.4774756846489998</v>
      </c>
      <c r="M40" s="64">
        <v>0.58011599999999997</v>
      </c>
      <c r="N40" s="64">
        <v>7.9999999999999996E-6</v>
      </c>
      <c r="O40" s="64">
        <v>0.58010799999999996</v>
      </c>
      <c r="P40" s="64"/>
      <c r="Q40" s="64">
        <v>7462.9971212293894</v>
      </c>
      <c r="R40" s="64">
        <v>1.1551959999999999</v>
      </c>
    </row>
    <row r="41" spans="2:18">
      <c r="B41" s="14" t="s">
        <v>214</v>
      </c>
      <c r="C41" s="14" t="s">
        <v>215</v>
      </c>
      <c r="D41" s="64">
        <v>53433.4848279953</v>
      </c>
      <c r="E41" s="64">
        <v>51350.009270105802</v>
      </c>
      <c r="F41" s="64">
        <v>2083.4755578895101</v>
      </c>
      <c r="G41" s="64">
        <v>5.0039930000000004</v>
      </c>
      <c r="H41" s="64">
        <v>9.2862E-2</v>
      </c>
      <c r="I41" s="64">
        <v>4.9111310000000001</v>
      </c>
      <c r="J41" s="64">
        <v>2.8098708489069999</v>
      </c>
      <c r="K41" s="64">
        <v>1.38467215908</v>
      </c>
      <c r="L41" s="64">
        <v>1.425198689828</v>
      </c>
      <c r="M41" s="64">
        <v>1.250562</v>
      </c>
      <c r="N41" s="64">
        <v>2.9999999999999997E-5</v>
      </c>
      <c r="O41" s="64">
        <v>1.2505329999999999</v>
      </c>
      <c r="P41" s="64"/>
      <c r="Q41" s="64">
        <v>5972.9618133621498</v>
      </c>
      <c r="R41" s="64">
        <v>5.6906999999999999E-2</v>
      </c>
    </row>
    <row r="42" spans="2:18">
      <c r="B42" s="14" t="s">
        <v>216</v>
      </c>
      <c r="C42" s="14" t="s">
        <v>217</v>
      </c>
      <c r="D42" s="64">
        <v>119584.77022514198</v>
      </c>
      <c r="E42" s="64">
        <v>118589.68829992499</v>
      </c>
      <c r="F42" s="64">
        <v>995.08292521664703</v>
      </c>
      <c r="G42" s="64">
        <v>272.54642099999995</v>
      </c>
      <c r="H42" s="64">
        <v>0.42027499999999995</v>
      </c>
      <c r="I42" s="64">
        <v>272.12664599999999</v>
      </c>
      <c r="J42" s="64">
        <v>59.950462137258</v>
      </c>
      <c r="K42" s="64">
        <v>53.925621568112994</v>
      </c>
      <c r="L42" s="64">
        <v>6.0248405691449998</v>
      </c>
      <c r="M42" s="64">
        <v>137.79396800000001</v>
      </c>
      <c r="N42" s="64">
        <v>1.4558999999999999E-2</v>
      </c>
      <c r="O42" s="64">
        <v>137.77941000000001</v>
      </c>
      <c r="P42" s="64"/>
      <c r="Q42" s="64">
        <v>31214.828148230357</v>
      </c>
      <c r="R42" s="64">
        <v>377.65886800000004</v>
      </c>
    </row>
    <row r="43" spans="2:18">
      <c r="B43" s="14" t="s">
        <v>218</v>
      </c>
      <c r="C43" s="14" t="s">
        <v>219</v>
      </c>
      <c r="D43" s="64">
        <v>937537.07141230663</v>
      </c>
      <c r="E43" s="64">
        <v>900761.72185782797</v>
      </c>
      <c r="F43" s="64">
        <v>34316.223857478602</v>
      </c>
      <c r="G43" s="64">
        <v>8317.9454336131294</v>
      </c>
      <c r="H43" s="64">
        <v>582.70370581497605</v>
      </c>
      <c r="I43" s="64">
        <v>7735.2419277981498</v>
      </c>
      <c r="J43" s="64">
        <v>1630.7703362213201</v>
      </c>
      <c r="K43" s="64">
        <v>636.24655199040103</v>
      </c>
      <c r="L43" s="64">
        <v>994.52374326530207</v>
      </c>
      <c r="M43" s="64">
        <v>4799.1935848931998</v>
      </c>
      <c r="N43" s="64">
        <v>59.011324326221001</v>
      </c>
      <c r="O43" s="64">
        <v>4740.1823015325908</v>
      </c>
      <c r="P43" s="64">
        <v>208244.4023172</v>
      </c>
      <c r="Q43" s="64">
        <v>569877.0146106336</v>
      </c>
      <c r="R43" s="64">
        <v>2422.8823534618787</v>
      </c>
    </row>
    <row r="44" spans="2:18">
      <c r="B44" s="14" t="s">
        <v>220</v>
      </c>
      <c r="C44" s="114" t="s">
        <v>221</v>
      </c>
      <c r="D44" s="64">
        <v>328621.86369405582</v>
      </c>
      <c r="E44" s="64">
        <v>315292.09832846699</v>
      </c>
      <c r="F44" s="64">
        <v>13329.765365588899</v>
      </c>
      <c r="G44" s="64">
        <v>1025.6582094007499</v>
      </c>
      <c r="H44" s="64">
        <v>101.61170666200201</v>
      </c>
      <c r="I44" s="64">
        <v>924.04640273874497</v>
      </c>
      <c r="J44" s="64">
        <v>444.65706064470504</v>
      </c>
      <c r="K44" s="64">
        <v>236.11570267052801</v>
      </c>
      <c r="L44" s="64">
        <v>208.541347732773</v>
      </c>
      <c r="M44" s="64">
        <v>361.14664987712098</v>
      </c>
      <c r="N44" s="64">
        <v>24.437508129599998</v>
      </c>
      <c r="O44" s="64">
        <v>336.70914174752096</v>
      </c>
      <c r="P44" s="64">
        <v>5696.5556307380002</v>
      </c>
      <c r="Q44" s="64">
        <v>296083.3079829067</v>
      </c>
      <c r="R44" s="64">
        <v>477.88733421170701</v>
      </c>
    </row>
    <row r="45" spans="2:18">
      <c r="B45" s="14" t="s">
        <v>222</v>
      </c>
      <c r="C45" s="14" t="s">
        <v>223</v>
      </c>
      <c r="D45" s="64">
        <v>703210.48607282189</v>
      </c>
      <c r="E45" s="64">
        <v>679501.72624906199</v>
      </c>
      <c r="F45" s="64">
        <v>23708.758823759599</v>
      </c>
      <c r="G45" s="64">
        <v>1993.7178400393</v>
      </c>
      <c r="H45" s="64">
        <v>181.10574223660402</v>
      </c>
      <c r="I45" s="64">
        <v>1812.61209780269</v>
      </c>
      <c r="J45" s="64">
        <v>668.71755096581603</v>
      </c>
      <c r="K45" s="64">
        <v>290.36697309115999</v>
      </c>
      <c r="L45" s="64">
        <v>378.35055639184804</v>
      </c>
      <c r="M45" s="64">
        <v>840.443579657123</v>
      </c>
      <c r="N45" s="64">
        <v>13.096023499726</v>
      </c>
      <c r="O45" s="64">
        <v>827.34757664020503</v>
      </c>
      <c r="P45" s="64">
        <v>22590.661909999999</v>
      </c>
      <c r="Q45" s="64">
        <v>670271.53473790362</v>
      </c>
      <c r="R45" s="64">
        <v>728.93080345512192</v>
      </c>
    </row>
    <row r="46" spans="2:18" s="397" customFormat="1">
      <c r="B46" s="406" t="s">
        <v>224</v>
      </c>
      <c r="C46" s="406" t="s">
        <v>225</v>
      </c>
      <c r="D46" s="400">
        <v>139370.34357328399</v>
      </c>
      <c r="E46" s="400">
        <v>9744.3201630000003</v>
      </c>
      <c r="F46" s="400"/>
      <c r="G46" s="400"/>
      <c r="H46" s="400"/>
      <c r="I46" s="400"/>
      <c r="J46" s="400">
        <v>0.58368799999999998</v>
      </c>
      <c r="K46" s="400">
        <v>0.58363100000000001</v>
      </c>
      <c r="L46" s="400">
        <v>5.7000000000000003E-5</v>
      </c>
      <c r="M46" s="400"/>
      <c r="N46" s="400"/>
      <c r="O46" s="400"/>
      <c r="P46" s="400">
        <v>136362.74299999999</v>
      </c>
      <c r="Q46" s="400"/>
      <c r="R46" s="400"/>
    </row>
    <row r="47" spans="2:18">
      <c r="B47" s="14" t="s">
        <v>226</v>
      </c>
      <c r="C47" s="14" t="s">
        <v>211</v>
      </c>
      <c r="D47" s="64">
        <v>49413.933930529201</v>
      </c>
      <c r="E47" s="64"/>
      <c r="F47" s="64"/>
      <c r="G47" s="64"/>
      <c r="H47" s="64"/>
      <c r="I47" s="64"/>
      <c r="J47" s="64">
        <v>5.7000000000000003E-5</v>
      </c>
      <c r="K47" s="64"/>
      <c r="L47" s="64">
        <v>5.7000000000000003E-5</v>
      </c>
      <c r="M47" s="64"/>
      <c r="N47" s="64"/>
      <c r="O47" s="64"/>
      <c r="P47" s="64"/>
      <c r="Q47" s="64"/>
      <c r="R47" s="64"/>
    </row>
    <row r="48" spans="2:18">
      <c r="B48" s="14" t="s">
        <v>227</v>
      </c>
      <c r="C48" s="14" t="s">
        <v>213</v>
      </c>
      <c r="D48" s="64">
        <v>26026.3055297549</v>
      </c>
      <c r="E48" s="64"/>
      <c r="F48" s="64"/>
      <c r="G48" s="64"/>
      <c r="H48" s="64"/>
      <c r="I48" s="64"/>
      <c r="J48" s="64"/>
      <c r="K48" s="64"/>
      <c r="L48" s="64"/>
      <c r="M48" s="64"/>
      <c r="N48" s="64"/>
      <c r="O48" s="64"/>
      <c r="P48" s="64"/>
      <c r="Q48" s="64"/>
      <c r="R48" s="64"/>
    </row>
    <row r="49" spans="1:18">
      <c r="B49" s="14" t="s">
        <v>228</v>
      </c>
      <c r="C49" s="14" t="s">
        <v>215</v>
      </c>
      <c r="D49" s="64">
        <v>50401.917314000006</v>
      </c>
      <c r="E49" s="64"/>
      <c r="F49" s="64"/>
      <c r="G49" s="64"/>
      <c r="H49" s="64"/>
      <c r="I49" s="64"/>
      <c r="J49" s="64"/>
      <c r="K49" s="64"/>
      <c r="L49" s="64"/>
      <c r="M49" s="64"/>
      <c r="N49" s="64"/>
      <c r="O49" s="64"/>
      <c r="P49" s="64"/>
      <c r="Q49" s="64"/>
      <c r="R49" s="64"/>
    </row>
    <row r="50" spans="1:18">
      <c r="B50" s="14" t="s">
        <v>229</v>
      </c>
      <c r="C50" s="14" t="s">
        <v>217</v>
      </c>
      <c r="D50" s="64">
        <v>12547.441122</v>
      </c>
      <c r="E50" s="64">
        <v>8873.1781899999987</v>
      </c>
      <c r="F50" s="64"/>
      <c r="G50" s="64"/>
      <c r="H50" s="64"/>
      <c r="I50" s="64"/>
      <c r="J50" s="64">
        <v>0.20119999999999999</v>
      </c>
      <c r="K50" s="64">
        <v>0.20119999999999999</v>
      </c>
      <c r="L50" s="64"/>
      <c r="M50" s="64"/>
      <c r="N50" s="64"/>
      <c r="O50" s="64"/>
      <c r="P50" s="64"/>
      <c r="Q50" s="64"/>
      <c r="R50" s="64"/>
    </row>
    <row r="51" spans="1:18">
      <c r="B51" s="14" t="s">
        <v>230</v>
      </c>
      <c r="C51" s="14" t="s">
        <v>219</v>
      </c>
      <c r="D51" s="64">
        <v>980.745677</v>
      </c>
      <c r="E51" s="64">
        <v>871.14197300000001</v>
      </c>
      <c r="F51" s="64"/>
      <c r="G51" s="64"/>
      <c r="H51" s="64"/>
      <c r="I51" s="64"/>
      <c r="J51" s="64">
        <v>0.38243099999999997</v>
      </c>
      <c r="K51" s="64">
        <v>0.38243099999999997</v>
      </c>
      <c r="L51" s="64"/>
      <c r="M51" s="64"/>
      <c r="N51" s="64"/>
      <c r="O51" s="64"/>
      <c r="P51" s="64">
        <v>136362.74299999999</v>
      </c>
      <c r="Q51" s="64"/>
      <c r="R51" s="64"/>
    </row>
    <row r="52" spans="1:18" s="397" customFormat="1">
      <c r="B52" s="406" t="s">
        <v>231</v>
      </c>
      <c r="C52" s="406" t="s">
        <v>232</v>
      </c>
      <c r="D52" s="400">
        <v>866697.11707987648</v>
      </c>
      <c r="E52" s="400">
        <v>850844.88983334904</v>
      </c>
      <c r="F52" s="400">
        <v>15749.425414044599</v>
      </c>
      <c r="G52" s="400">
        <v>293.63514088600698</v>
      </c>
      <c r="H52" s="400">
        <v>123.62390096557201</v>
      </c>
      <c r="I52" s="400">
        <v>170.009839970435</v>
      </c>
      <c r="J52" s="400">
        <v>565.41486096017798</v>
      </c>
      <c r="K52" s="400">
        <v>374.90027482440104</v>
      </c>
      <c r="L52" s="400">
        <v>190.51481625331601</v>
      </c>
      <c r="M52" s="400">
        <v>74.523257154443996</v>
      </c>
      <c r="N52" s="400">
        <v>7.7608077778969999</v>
      </c>
      <c r="O52" s="400">
        <v>66.762749376546992</v>
      </c>
      <c r="P52" s="407"/>
      <c r="Q52" s="400">
        <v>150569.31639410948</v>
      </c>
      <c r="R52" s="400">
        <v>34.508905995107</v>
      </c>
    </row>
    <row r="53" spans="1:18">
      <c r="B53" s="14" t="s">
        <v>233</v>
      </c>
      <c r="C53" s="14" t="s">
        <v>211</v>
      </c>
      <c r="D53" s="64">
        <v>4.4760491476280002</v>
      </c>
      <c r="E53" s="64">
        <v>4.4760491476280002</v>
      </c>
      <c r="F53" s="64"/>
      <c r="G53" s="64"/>
      <c r="H53" s="64"/>
      <c r="I53" s="64"/>
      <c r="J53" s="201">
        <v>1.9720701999999997E-4</v>
      </c>
      <c r="K53" s="201">
        <v>1.9720701999999997E-4</v>
      </c>
      <c r="L53" s="201"/>
      <c r="M53" s="201"/>
      <c r="N53" s="201"/>
      <c r="O53" s="201"/>
      <c r="P53" s="408"/>
      <c r="Q53" s="64"/>
      <c r="R53" s="64"/>
    </row>
    <row r="54" spans="1:18">
      <c r="B54" s="14" t="s">
        <v>234</v>
      </c>
      <c r="C54" s="14" t="s">
        <v>213</v>
      </c>
      <c r="D54" s="64">
        <v>23113.92016145786</v>
      </c>
      <c r="E54" s="64">
        <v>23102.929153732559</v>
      </c>
      <c r="F54" s="64">
        <v>10.991009125294999</v>
      </c>
      <c r="G54" s="64">
        <v>6.3174999999999995E-2</v>
      </c>
      <c r="H54" s="64"/>
      <c r="I54" s="64">
        <v>6.3174999999999995E-2</v>
      </c>
      <c r="J54" s="201">
        <v>0.73149668462799999</v>
      </c>
      <c r="K54" s="201">
        <v>0.36826768462799997</v>
      </c>
      <c r="L54" s="201">
        <v>0.36278899999999997</v>
      </c>
      <c r="M54" s="201">
        <v>7.5810000000000001E-3</v>
      </c>
      <c r="N54" s="201"/>
      <c r="O54" s="201">
        <v>7.5810000000000001E-3</v>
      </c>
      <c r="P54" s="408"/>
      <c r="Q54" s="64">
        <v>2715.376292377613</v>
      </c>
      <c r="R54" s="64"/>
    </row>
    <row r="55" spans="1:18">
      <c r="B55" s="14" t="s">
        <v>235</v>
      </c>
      <c r="C55" s="14" t="s">
        <v>215</v>
      </c>
      <c r="D55" s="64">
        <v>21975.968304972132</v>
      </c>
      <c r="E55" s="64">
        <v>19443.377259292229</v>
      </c>
      <c r="F55" s="64">
        <v>2532.5910476798804</v>
      </c>
      <c r="G55" s="64">
        <v>110.0627631</v>
      </c>
      <c r="H55" s="64">
        <v>110.062763</v>
      </c>
      <c r="I55" s="64"/>
      <c r="J55" s="201">
        <v>4.2088621279530001</v>
      </c>
      <c r="K55" s="201">
        <v>0.40707983512200002</v>
      </c>
      <c r="L55" s="201">
        <v>3.8017822928310001</v>
      </c>
      <c r="M55" s="201">
        <v>6.4715000000000009E-2</v>
      </c>
      <c r="N55" s="201">
        <v>6.4715000000000009E-2</v>
      </c>
      <c r="O55" s="201"/>
      <c r="P55" s="408"/>
      <c r="Q55" s="64">
        <v>1473.9744475513062</v>
      </c>
      <c r="R55" s="64"/>
    </row>
    <row r="56" spans="1:18">
      <c r="B56" s="14" t="s">
        <v>236</v>
      </c>
      <c r="C56" s="14" t="s">
        <v>217</v>
      </c>
      <c r="D56" s="64">
        <v>64913.5152366865</v>
      </c>
      <c r="E56" s="64">
        <v>64817.606670105801</v>
      </c>
      <c r="F56" s="64">
        <v>95.453165380748004</v>
      </c>
      <c r="G56" s="64">
        <v>28.48759686</v>
      </c>
      <c r="H56" s="64"/>
      <c r="I56" s="64">
        <v>28.487196000000004</v>
      </c>
      <c r="J56" s="201">
        <v>3.806560639977</v>
      </c>
      <c r="K56" s="201">
        <v>3.6525730784010002</v>
      </c>
      <c r="L56" s="201">
        <v>0.15398756157599999</v>
      </c>
      <c r="M56" s="201">
        <v>15.703851</v>
      </c>
      <c r="N56" s="201"/>
      <c r="O56" s="201">
        <v>15.703851</v>
      </c>
      <c r="P56" s="408"/>
      <c r="Q56" s="64">
        <v>10531.312672674891</v>
      </c>
      <c r="R56" s="64">
        <v>10.339368</v>
      </c>
    </row>
    <row r="57" spans="1:18">
      <c r="B57" s="14" t="s">
        <v>237</v>
      </c>
      <c r="C57" s="14" t="s">
        <v>219</v>
      </c>
      <c r="D57" s="64">
        <v>659471.00879136054</v>
      </c>
      <c r="E57" s="64">
        <v>650069.69605614408</v>
      </c>
      <c r="F57" s="64">
        <v>9298.9611549322544</v>
      </c>
      <c r="G57" s="64">
        <v>138.85513137680002</v>
      </c>
      <c r="H57" s="64">
        <v>11.948004189577999</v>
      </c>
      <c r="I57" s="64">
        <v>126.90712833722201</v>
      </c>
      <c r="J57" s="201">
        <v>487.84473375428104</v>
      </c>
      <c r="K57" s="201">
        <v>332.81035055892198</v>
      </c>
      <c r="L57" s="201">
        <v>155.03505331289901</v>
      </c>
      <c r="M57" s="201">
        <v>53.960209275604996</v>
      </c>
      <c r="N57" s="201">
        <v>7.5892300751969994</v>
      </c>
      <c r="O57" s="201">
        <v>46.371730200408003</v>
      </c>
      <c r="P57" s="408"/>
      <c r="Q57" s="64">
        <v>130261.08318647141</v>
      </c>
      <c r="R57" s="64">
        <v>21.355466468897998</v>
      </c>
    </row>
    <row r="58" spans="1:18">
      <c r="B58" s="14" t="s">
        <v>238</v>
      </c>
      <c r="C58" s="14" t="s">
        <v>223</v>
      </c>
      <c r="D58" s="64">
        <v>97218.22853625202</v>
      </c>
      <c r="E58" s="64">
        <v>93406.804644925593</v>
      </c>
      <c r="F58" s="64">
        <v>3811.429036926399</v>
      </c>
      <c r="G58" s="64">
        <v>16.166474549206001</v>
      </c>
      <c r="H58" s="64">
        <v>1.613133775993</v>
      </c>
      <c r="I58" s="64">
        <v>14.552340633212999</v>
      </c>
      <c r="J58" s="201">
        <v>68.823010546320006</v>
      </c>
      <c r="K58" s="201">
        <v>37.661806460309002</v>
      </c>
      <c r="L58" s="201">
        <v>31.161204086011001</v>
      </c>
      <c r="M58" s="201">
        <v>4.786900878839</v>
      </c>
      <c r="N58" s="201">
        <v>0.10686270270000001</v>
      </c>
      <c r="O58" s="201">
        <v>4.679587176139</v>
      </c>
      <c r="P58" s="408"/>
      <c r="Q58" s="64">
        <v>5587.5697950342346</v>
      </c>
      <c r="R58" s="64">
        <v>2.8140715262090001</v>
      </c>
    </row>
    <row r="59" spans="1:18">
      <c r="B59" s="37" t="s">
        <v>239</v>
      </c>
      <c r="C59" s="37" t="s">
        <v>240</v>
      </c>
      <c r="D59" s="66">
        <v>3284078.166497475</v>
      </c>
      <c r="E59" s="66">
        <v>3072437.8071194012</v>
      </c>
      <c r="F59" s="66">
        <v>79452.408438309183</v>
      </c>
      <c r="G59" s="66">
        <v>10885.169937538407</v>
      </c>
      <c r="H59" s="66">
        <v>888.90248201715292</v>
      </c>
      <c r="I59" s="66">
        <v>9996.2667555712742</v>
      </c>
      <c r="J59" s="66">
        <v>2932.7550593011388</v>
      </c>
      <c r="K59" s="66">
        <v>1358.4347742186012</v>
      </c>
      <c r="L59" s="66">
        <v>1574.3204527516482</v>
      </c>
      <c r="M59" s="66">
        <v>5853.7850677047645</v>
      </c>
      <c r="N59" s="66">
        <v>79.882752603843997</v>
      </c>
      <c r="O59" s="66">
        <v>5773.9026785493461</v>
      </c>
      <c r="P59" s="66">
        <v>367197.80722720001</v>
      </c>
      <c r="Q59" s="66">
        <v>1435368.6528254724</v>
      </c>
      <c r="R59" s="66">
        <v>3565.1930339121077</v>
      </c>
    </row>
    <row r="61" spans="1:18">
      <c r="A61" s="9"/>
      <c r="B61" s="4" t="s">
        <v>242</v>
      </c>
      <c r="C61" s="22"/>
    </row>
    <row r="62" spans="1:18" ht="27" customHeight="1">
      <c r="B62" s="716" t="s">
        <v>243</v>
      </c>
      <c r="C62" s="716"/>
      <c r="D62" s="716"/>
      <c r="E62" s="716"/>
      <c r="F62" s="716"/>
      <c r="G62" s="716"/>
      <c r="H62" s="716"/>
      <c r="I62" s="716"/>
      <c r="J62" s="716"/>
      <c r="K62" s="716"/>
      <c r="L62" s="716"/>
      <c r="M62" s="716"/>
      <c r="N62" s="716"/>
      <c r="O62" s="716"/>
      <c r="P62" s="716"/>
      <c r="Q62" s="716"/>
      <c r="R62" s="716"/>
    </row>
    <row r="63" spans="1:18" ht="13" customHeight="1">
      <c r="A63" s="9"/>
      <c r="B63" s="390" t="s">
        <v>244</v>
      </c>
      <c r="D63" s="390"/>
      <c r="E63" s="390"/>
      <c r="F63" s="390"/>
      <c r="G63" s="390"/>
    </row>
    <row r="64" spans="1:18" ht="13" customHeight="1">
      <c r="A64" s="9"/>
      <c r="B64" s="390" t="s">
        <v>245</v>
      </c>
      <c r="D64" s="390"/>
      <c r="E64" s="390"/>
      <c r="F64" s="390"/>
      <c r="G64" s="390"/>
    </row>
    <row r="65" spans="1:7" ht="13" customHeight="1">
      <c r="A65" s="9"/>
      <c r="B65" s="390" t="s">
        <v>246</v>
      </c>
      <c r="D65" s="390"/>
      <c r="E65" s="390"/>
      <c r="F65" s="390"/>
      <c r="G65" s="390"/>
    </row>
    <row r="66" spans="1:7" ht="13" customHeight="1">
      <c r="A66" s="9"/>
      <c r="B66" s="9"/>
      <c r="C66" s="9"/>
    </row>
    <row r="67" spans="1:7">
      <c r="A67" s="9"/>
      <c r="B67" s="9"/>
      <c r="C67" s="9"/>
    </row>
    <row r="68" spans="1:7" ht="13" customHeight="1"/>
  </sheetData>
  <mergeCells count="23">
    <mergeCell ref="P6:P7"/>
    <mergeCell ref="Q6:R6"/>
    <mergeCell ref="D7:F7"/>
    <mergeCell ref="G7:I7"/>
    <mergeCell ref="J7:L7"/>
    <mergeCell ref="M7:O7"/>
    <mergeCell ref="Q7:Q8"/>
    <mergeCell ref="B62:R62"/>
    <mergeCell ref="Q35:Q36"/>
    <mergeCell ref="R35:R36"/>
    <mergeCell ref="R7:R8"/>
    <mergeCell ref="B34:C36"/>
    <mergeCell ref="D34:I34"/>
    <mergeCell ref="J34:O34"/>
    <mergeCell ref="P34:P35"/>
    <mergeCell ref="Q34:R34"/>
    <mergeCell ref="D35:F35"/>
    <mergeCell ref="G35:I35"/>
    <mergeCell ref="J35:L35"/>
    <mergeCell ref="M35:O35"/>
    <mergeCell ref="B6:C8"/>
    <mergeCell ref="D6:I6"/>
    <mergeCell ref="J6:O6"/>
  </mergeCells>
  <pageMargins left="0.70866141732283472" right="0.70866141732283472" top="0.74803149606299213" bottom="0.74803149606299213" header="0.31496062992125984" footer="0.31496062992125984"/>
  <pageSetup paperSize="9" scale="45" orientation="landscape" verticalDpi="1200" r:id="rId1"/>
  <ignoredErrors>
    <ignoredError sqref="B9:B31 B37:B59"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CFAC-EBE8-46A7-B0A3-30AD6C2630E5}">
  <sheetPr>
    <pageSetUpPr fitToPage="1"/>
  </sheetPr>
  <dimension ref="A1:D14"/>
  <sheetViews>
    <sheetView zoomScaleNormal="100" workbookViewId="0"/>
  </sheetViews>
  <sheetFormatPr defaultColWidth="9.1796875" defaultRowHeight="13"/>
  <cols>
    <col min="1" max="1" width="8.81640625" style="1" customWidth="1"/>
    <col min="2" max="2" width="11.453125" style="1" customWidth="1"/>
    <col min="3" max="3" width="65.26953125" style="1" customWidth="1"/>
    <col min="4" max="4" width="135.81640625" style="9" customWidth="1"/>
    <col min="5" max="16384" width="9.1796875" style="1"/>
  </cols>
  <sheetData>
    <row r="1" spans="1:4">
      <c r="A1" s="89" t="s">
        <v>111</v>
      </c>
    </row>
    <row r="3" spans="1:4">
      <c r="B3" s="16" t="s">
        <v>680</v>
      </c>
    </row>
    <row r="4" spans="1:4">
      <c r="B4" s="7" t="s">
        <v>681</v>
      </c>
    </row>
    <row r="5" spans="1:4">
      <c r="B5" s="7"/>
    </row>
    <row r="6" spans="1:4">
      <c r="B6" s="441" t="s">
        <v>119</v>
      </c>
    </row>
    <row r="7" spans="1:4">
      <c r="B7" s="479" t="s">
        <v>682</v>
      </c>
      <c r="C7" s="875" t="s">
        <v>683</v>
      </c>
      <c r="D7" s="876"/>
    </row>
    <row r="8" spans="1:4" ht="65.25" customHeight="1">
      <c r="A8" s="440"/>
      <c r="B8" s="479" t="s">
        <v>605</v>
      </c>
      <c r="C8" s="527" t="s">
        <v>684</v>
      </c>
      <c r="D8" s="517" t="s">
        <v>685</v>
      </c>
    </row>
    <row r="9" spans="1:4" ht="39">
      <c r="A9" s="440"/>
      <c r="B9" s="479" t="s">
        <v>607</v>
      </c>
      <c r="C9" s="527" t="s">
        <v>686</v>
      </c>
      <c r="D9" s="517" t="s">
        <v>687</v>
      </c>
    </row>
    <row r="10" spans="1:4" ht="52">
      <c r="A10" s="440"/>
      <c r="B10" s="600" t="s">
        <v>618</v>
      </c>
      <c r="C10" s="527" t="s">
        <v>688</v>
      </c>
      <c r="D10" s="517" t="s">
        <v>689</v>
      </c>
    </row>
    <row r="11" spans="1:4" ht="39">
      <c r="A11" s="440"/>
      <c r="B11" s="479" t="s">
        <v>690</v>
      </c>
      <c r="C11" s="527" t="s">
        <v>691</v>
      </c>
      <c r="D11" s="517" t="s">
        <v>692</v>
      </c>
    </row>
    <row r="12" spans="1:4">
      <c r="A12" s="440"/>
      <c r="B12" s="600" t="s">
        <v>693</v>
      </c>
      <c r="C12" s="527" t="s">
        <v>694</v>
      </c>
      <c r="D12" s="517" t="s">
        <v>695</v>
      </c>
    </row>
    <row r="13" spans="1:4">
      <c r="A13" s="440"/>
      <c r="B13" s="479" t="s">
        <v>696</v>
      </c>
      <c r="C13" s="527" t="s">
        <v>697</v>
      </c>
      <c r="D13" s="517" t="s">
        <v>698</v>
      </c>
    </row>
    <row r="14" spans="1:4" ht="26">
      <c r="A14" s="440"/>
      <c r="B14" s="479" t="s">
        <v>699</v>
      </c>
      <c r="C14" s="527" t="s">
        <v>700</v>
      </c>
      <c r="D14" s="517" t="s">
        <v>701</v>
      </c>
    </row>
  </sheetData>
  <mergeCells count="1">
    <mergeCell ref="C7:D7"/>
  </mergeCells>
  <pageMargins left="0.7" right="0.7" top="0.75" bottom="0.75" header="0.3" footer="0.3"/>
  <pageSetup paperSize="9" scale="3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2B70-D669-4BC6-B1CB-6AC10BFC28A3}">
  <dimension ref="A1:L100"/>
  <sheetViews>
    <sheetView zoomScale="70" zoomScaleNormal="70" workbookViewId="0"/>
  </sheetViews>
  <sheetFormatPr defaultColWidth="9.1796875" defaultRowHeight="13"/>
  <cols>
    <col min="1" max="1" width="2" style="9" customWidth="1"/>
    <col min="2" max="3" width="9.1796875" style="9"/>
    <col min="4" max="4" width="33.7265625" style="9" customWidth="1"/>
    <col min="5" max="5" width="9.1796875" style="9"/>
    <col min="6" max="6" width="18.7265625" style="9" customWidth="1"/>
    <col min="7" max="7" width="9.1796875" style="9"/>
    <col min="8" max="8" width="19.26953125" style="9" customWidth="1"/>
    <col min="9" max="9" width="9.1796875" style="9"/>
    <col min="10" max="10" width="35" style="9" customWidth="1"/>
    <col min="11" max="11" width="28" style="9" customWidth="1"/>
    <col min="12" max="12" width="26" style="9" customWidth="1"/>
    <col min="13" max="13" width="18.26953125" style="9" bestFit="1" customWidth="1"/>
    <col min="14" max="16384" width="9.1796875" style="9"/>
  </cols>
  <sheetData>
    <row r="1" spans="1:12">
      <c r="A1" s="28" t="s">
        <v>111</v>
      </c>
    </row>
    <row r="3" spans="1:12">
      <c r="B3" s="10" t="s">
        <v>702</v>
      </c>
    </row>
    <row r="5" spans="1:12" ht="13.5" thickBot="1"/>
    <row r="6" spans="1:12" ht="13.5" thickBot="1">
      <c r="C6" s="877"/>
      <c r="D6" s="878"/>
      <c r="E6" s="879" t="s">
        <v>113</v>
      </c>
      <c r="F6" s="880"/>
      <c r="G6" s="881" t="s">
        <v>114</v>
      </c>
      <c r="H6" s="881"/>
      <c r="I6" s="879" t="s">
        <v>115</v>
      </c>
      <c r="J6" s="880"/>
      <c r="K6" s="387" t="s">
        <v>116</v>
      </c>
      <c r="L6" s="325" t="s">
        <v>117</v>
      </c>
    </row>
    <row r="7" spans="1:12" ht="13.5" thickBot="1">
      <c r="C7" s="882" t="s">
        <v>703</v>
      </c>
      <c r="D7" s="883"/>
      <c r="E7" s="879" t="s">
        <v>704</v>
      </c>
      <c r="F7" s="881"/>
      <c r="G7" s="881"/>
      <c r="H7" s="881"/>
      <c r="I7" s="881"/>
      <c r="J7" s="881"/>
      <c r="K7" s="880"/>
      <c r="L7" s="898" t="s">
        <v>705</v>
      </c>
    </row>
    <row r="8" spans="1:12" ht="15" customHeight="1">
      <c r="C8" s="884"/>
      <c r="D8" s="885"/>
      <c r="E8" s="901" t="s">
        <v>706</v>
      </c>
      <c r="F8" s="902"/>
      <c r="G8" s="901" t="s">
        <v>707</v>
      </c>
      <c r="H8" s="902"/>
      <c r="I8" s="901" t="s">
        <v>708</v>
      </c>
      <c r="J8" s="902"/>
      <c r="K8" s="905" t="s">
        <v>709</v>
      </c>
      <c r="L8" s="899"/>
    </row>
    <row r="9" spans="1:12" ht="13.5" thickBot="1">
      <c r="C9" s="886"/>
      <c r="D9" s="887"/>
      <c r="E9" s="903"/>
      <c r="F9" s="904"/>
      <c r="G9" s="903"/>
      <c r="H9" s="904"/>
      <c r="I9" s="903"/>
      <c r="J9" s="904"/>
      <c r="K9" s="900"/>
      <c r="L9" s="900"/>
    </row>
    <row r="10" spans="1:12" ht="13.5" thickBot="1">
      <c r="C10" s="906" t="s">
        <v>710</v>
      </c>
      <c r="D10" s="907"/>
      <c r="E10" s="907"/>
      <c r="F10" s="907"/>
      <c r="G10" s="907"/>
      <c r="H10" s="907"/>
      <c r="I10" s="907"/>
      <c r="J10" s="907"/>
      <c r="K10" s="907"/>
      <c r="L10" s="908"/>
    </row>
    <row r="11" spans="1:12" ht="30" customHeight="1" thickBot="1">
      <c r="C11" s="326">
        <v>1</v>
      </c>
      <c r="D11" s="18" t="s">
        <v>711</v>
      </c>
      <c r="E11" s="888">
        <v>200803.41003247001</v>
      </c>
      <c r="F11" s="889"/>
      <c r="G11" s="890"/>
      <c r="H11" s="891"/>
      <c r="I11" s="890"/>
      <c r="J11" s="891"/>
      <c r="K11" s="289">
        <v>15238.43973736</v>
      </c>
      <c r="L11" s="327">
        <v>216041.84976982998</v>
      </c>
    </row>
    <row r="12" spans="1:12" ht="35.15" customHeight="1" thickBot="1">
      <c r="C12" s="25">
        <v>2</v>
      </c>
      <c r="D12" s="19" t="s">
        <v>78</v>
      </c>
      <c r="E12" s="892">
        <v>200803.41003247001</v>
      </c>
      <c r="F12" s="893"/>
      <c r="G12" s="894"/>
      <c r="H12" s="895"/>
      <c r="I12" s="896"/>
      <c r="J12" s="897"/>
      <c r="K12" s="290">
        <v>15238.43973736</v>
      </c>
      <c r="L12" s="290">
        <v>216041.84976983001</v>
      </c>
    </row>
    <row r="13" spans="1:12" ht="13.5" thickBot="1">
      <c r="C13" s="25">
        <v>3</v>
      </c>
      <c r="D13" s="19" t="s">
        <v>712</v>
      </c>
      <c r="E13" s="909"/>
      <c r="F13" s="910"/>
      <c r="G13" s="896"/>
      <c r="H13" s="897"/>
      <c r="I13" s="896"/>
      <c r="J13" s="897"/>
      <c r="K13" s="290"/>
      <c r="L13" s="290"/>
    </row>
    <row r="14" spans="1:12" ht="15.75" customHeight="1" thickBot="1">
      <c r="C14" s="328">
        <v>4</v>
      </c>
      <c r="D14" s="18" t="s">
        <v>713</v>
      </c>
      <c r="E14" s="909"/>
      <c r="F14" s="910"/>
      <c r="G14" s="913">
        <v>562001.87396239792</v>
      </c>
      <c r="H14" s="914"/>
      <c r="I14" s="913"/>
      <c r="J14" s="914"/>
      <c r="K14" s="386"/>
      <c r="L14" s="126">
        <v>523803.29734418401</v>
      </c>
    </row>
    <row r="15" spans="1:12" ht="15.75" customHeight="1" thickBot="1">
      <c r="C15" s="25">
        <v>5</v>
      </c>
      <c r="D15" s="19" t="s">
        <v>647</v>
      </c>
      <c r="E15" s="909"/>
      <c r="F15" s="910"/>
      <c r="G15" s="911">
        <v>360032.21556050598</v>
      </c>
      <c r="H15" s="912"/>
      <c r="I15" s="911"/>
      <c r="J15" s="912"/>
      <c r="K15" s="384"/>
      <c r="L15" s="127">
        <v>342030.60478248104</v>
      </c>
    </row>
    <row r="16" spans="1:12" ht="15.75" customHeight="1" thickBot="1">
      <c r="C16" s="25">
        <v>6</v>
      </c>
      <c r="D16" s="19" t="s">
        <v>648</v>
      </c>
      <c r="E16" s="909"/>
      <c r="F16" s="910"/>
      <c r="G16" s="911">
        <v>201969.658401892</v>
      </c>
      <c r="H16" s="912"/>
      <c r="I16" s="911"/>
      <c r="J16" s="912"/>
      <c r="K16" s="384"/>
      <c r="L16" s="127">
        <v>181772.69256170301</v>
      </c>
    </row>
    <row r="17" spans="3:12" ht="50.25" customHeight="1" thickBot="1">
      <c r="C17" s="328">
        <v>7</v>
      </c>
      <c r="D17" s="18" t="s">
        <v>714</v>
      </c>
      <c r="E17" s="909"/>
      <c r="F17" s="910"/>
      <c r="G17" s="913">
        <v>1720353.6233894131</v>
      </c>
      <c r="H17" s="914"/>
      <c r="I17" s="913">
        <v>5511.3926356340007</v>
      </c>
      <c r="J17" s="914"/>
      <c r="K17" s="126">
        <v>14999.786074286998</v>
      </c>
      <c r="L17" s="126">
        <v>534555.68887605891</v>
      </c>
    </row>
    <row r="18" spans="3:12" ht="23.25" customHeight="1" thickBot="1">
      <c r="C18" s="25">
        <v>8</v>
      </c>
      <c r="D18" s="19" t="s">
        <v>715</v>
      </c>
      <c r="E18" s="909"/>
      <c r="F18" s="910"/>
      <c r="G18" s="894">
        <v>752516.26981587405</v>
      </c>
      <c r="H18" s="895"/>
      <c r="I18" s="894"/>
      <c r="J18" s="895"/>
      <c r="K18" s="383"/>
      <c r="L18" s="290">
        <v>376258.13490793703</v>
      </c>
    </row>
    <row r="19" spans="3:12" ht="57" customHeight="1" thickBot="1">
      <c r="C19" s="25">
        <v>9</v>
      </c>
      <c r="D19" s="20" t="s">
        <v>716</v>
      </c>
      <c r="E19" s="909"/>
      <c r="F19" s="910"/>
      <c r="G19" s="894">
        <v>967837.35357353906</v>
      </c>
      <c r="H19" s="895"/>
      <c r="I19" s="894">
        <v>5511.3926356340007</v>
      </c>
      <c r="J19" s="895"/>
      <c r="K19" s="383">
        <v>14999.786074286998</v>
      </c>
      <c r="L19" s="290">
        <v>158297.55396812194</v>
      </c>
    </row>
    <row r="20" spans="3:12" ht="22.5" customHeight="1" thickBot="1">
      <c r="C20" s="328">
        <v>10</v>
      </c>
      <c r="D20" s="18" t="s">
        <v>717</v>
      </c>
      <c r="E20" s="909"/>
      <c r="F20" s="910"/>
      <c r="G20" s="890"/>
      <c r="H20" s="891"/>
      <c r="I20" s="890"/>
      <c r="J20" s="891"/>
      <c r="K20" s="385"/>
      <c r="L20" s="289"/>
    </row>
    <row r="21" spans="3:12" ht="25.5" customHeight="1" thickBot="1">
      <c r="C21" s="328">
        <v>11</v>
      </c>
      <c r="D21" s="18" t="s">
        <v>718</v>
      </c>
      <c r="E21" s="913">
        <v>175620.117232344</v>
      </c>
      <c r="F21" s="914"/>
      <c r="G21" s="913">
        <v>453634.69236391399</v>
      </c>
      <c r="H21" s="914"/>
      <c r="I21" s="913">
        <v>63864.996298748003</v>
      </c>
      <c r="J21" s="914"/>
      <c r="K21" s="126">
        <v>391088.38210629899</v>
      </c>
      <c r="L21" s="126">
        <v>392859.64177821099</v>
      </c>
    </row>
    <row r="22" spans="3:12" ht="15.75" customHeight="1" thickBot="1">
      <c r="C22" s="25">
        <v>12</v>
      </c>
      <c r="D22" s="19" t="s">
        <v>719</v>
      </c>
      <c r="E22" s="911">
        <v>175620.117232344</v>
      </c>
      <c r="F22" s="912"/>
      <c r="G22" s="909"/>
      <c r="H22" s="910"/>
      <c r="I22" s="909"/>
      <c r="J22" s="910"/>
      <c r="K22" s="130"/>
      <c r="L22" s="130"/>
    </row>
    <row r="23" spans="3:12" ht="42.75" customHeight="1" thickBot="1">
      <c r="C23" s="25">
        <v>13</v>
      </c>
      <c r="D23" s="19" t="s">
        <v>720</v>
      </c>
      <c r="E23" s="909"/>
      <c r="F23" s="910"/>
      <c r="G23" s="911">
        <v>453634.69236391399</v>
      </c>
      <c r="H23" s="912"/>
      <c r="I23" s="911">
        <v>63864.996298748003</v>
      </c>
      <c r="J23" s="912"/>
      <c r="K23" s="127">
        <v>391088.38210629899</v>
      </c>
      <c r="L23" s="127">
        <v>392859.64177821099</v>
      </c>
    </row>
    <row r="24" spans="3:12" ht="13.5" thickBot="1">
      <c r="C24" s="329">
        <v>14</v>
      </c>
      <c r="D24" s="21" t="s">
        <v>721</v>
      </c>
      <c r="E24" s="915"/>
      <c r="F24" s="916"/>
      <c r="G24" s="915"/>
      <c r="H24" s="916"/>
      <c r="I24" s="915"/>
      <c r="J24" s="916"/>
      <c r="K24" s="131"/>
      <c r="L24" s="330">
        <v>1667260.4777682829</v>
      </c>
    </row>
    <row r="25" spans="3:12" ht="13.5" thickBot="1"/>
    <row r="26" spans="3:12" ht="13.5" thickBot="1">
      <c r="C26" s="906" t="s">
        <v>722</v>
      </c>
      <c r="D26" s="907"/>
      <c r="E26" s="907"/>
      <c r="F26" s="907"/>
      <c r="G26" s="907"/>
      <c r="H26" s="907"/>
      <c r="I26" s="907"/>
      <c r="J26" s="907"/>
      <c r="K26" s="907"/>
      <c r="L26" s="908"/>
    </row>
    <row r="27" spans="3:12" ht="135.75" customHeight="1" thickBot="1">
      <c r="C27" s="331">
        <v>15</v>
      </c>
      <c r="D27" s="18" t="s">
        <v>723</v>
      </c>
      <c r="E27" s="917"/>
      <c r="F27" s="918"/>
      <c r="G27" s="919"/>
      <c r="H27" s="920"/>
      <c r="I27" s="919"/>
      <c r="J27" s="920"/>
      <c r="K27" s="132"/>
      <c r="L27" s="126">
        <v>7631.9707340450004</v>
      </c>
    </row>
    <row r="28" spans="3:12" ht="27" customHeight="1" thickBot="1">
      <c r="C28" s="331" t="s">
        <v>724</v>
      </c>
      <c r="D28" s="18" t="s">
        <v>725</v>
      </c>
      <c r="E28" s="381"/>
      <c r="F28" s="382"/>
      <c r="G28" s="890"/>
      <c r="H28" s="921"/>
      <c r="I28" s="890"/>
      <c r="J28" s="921"/>
      <c r="K28" s="129">
        <v>243702.45267435</v>
      </c>
      <c r="L28" s="126">
        <v>207147.084773198</v>
      </c>
    </row>
    <row r="29" spans="3:12" ht="29.25" customHeight="1" thickBot="1">
      <c r="C29" s="331">
        <v>16</v>
      </c>
      <c r="D29" s="18" t="s">
        <v>726</v>
      </c>
      <c r="E29" s="917"/>
      <c r="F29" s="918"/>
      <c r="G29" s="890"/>
      <c r="H29" s="891"/>
      <c r="I29" s="890"/>
      <c r="J29" s="891"/>
      <c r="K29" s="289"/>
      <c r="L29" s="289"/>
    </row>
    <row r="30" spans="3:12" ht="38.5" customHeight="1" thickBot="1">
      <c r="C30" s="331">
        <v>17</v>
      </c>
      <c r="D30" s="18" t="s">
        <v>727</v>
      </c>
      <c r="E30" s="917"/>
      <c r="F30" s="918"/>
      <c r="G30" s="913">
        <v>577295.636372037</v>
      </c>
      <c r="H30" s="914"/>
      <c r="I30" s="913">
        <v>207236.29674255801</v>
      </c>
      <c r="J30" s="914"/>
      <c r="K30" s="129">
        <v>1154354.012908648</v>
      </c>
      <c r="L30" s="126">
        <v>1123946.7295509591</v>
      </c>
    </row>
    <row r="31" spans="3:12" ht="54.75" customHeight="1" thickBot="1">
      <c r="C31" s="331">
        <v>18</v>
      </c>
      <c r="D31" s="19" t="s">
        <v>728</v>
      </c>
      <c r="E31" s="917"/>
      <c r="F31" s="918"/>
      <c r="G31" s="911">
        <v>35598.114810860003</v>
      </c>
      <c r="H31" s="912"/>
      <c r="I31" s="894"/>
      <c r="J31" s="895"/>
      <c r="K31" s="290"/>
      <c r="L31" s="290"/>
    </row>
    <row r="32" spans="3:12" ht="112.5" customHeight="1" thickBot="1">
      <c r="C32" s="331">
        <v>19</v>
      </c>
      <c r="D32" s="19" t="s">
        <v>729</v>
      </c>
      <c r="E32" s="917"/>
      <c r="F32" s="918"/>
      <c r="G32" s="911">
        <v>256083.51702049701</v>
      </c>
      <c r="H32" s="912"/>
      <c r="I32" s="911">
        <v>23775.132397128</v>
      </c>
      <c r="J32" s="912"/>
      <c r="K32" s="127">
        <v>46059.667564259005</v>
      </c>
      <c r="L32" s="127">
        <v>74435.47310257201</v>
      </c>
    </row>
    <row r="33" spans="3:12" ht="52.5" thickBot="1">
      <c r="C33" s="331">
        <v>20</v>
      </c>
      <c r="D33" s="19" t="s">
        <v>730</v>
      </c>
      <c r="E33" s="917"/>
      <c r="F33" s="918"/>
      <c r="G33" s="911">
        <v>189445.850063711</v>
      </c>
      <c r="H33" s="912"/>
      <c r="I33" s="911">
        <v>163501.207176308</v>
      </c>
      <c r="J33" s="912"/>
      <c r="K33" s="127">
        <v>632292.1058852931</v>
      </c>
      <c r="L33" s="127">
        <v>960046.37862462399</v>
      </c>
    </row>
    <row r="34" spans="3:12" ht="52.5" thickBot="1">
      <c r="C34" s="331">
        <v>21</v>
      </c>
      <c r="D34" s="23" t="s">
        <v>731</v>
      </c>
      <c r="E34" s="917"/>
      <c r="F34" s="918"/>
      <c r="G34" s="911">
        <v>13845.755108588999</v>
      </c>
      <c r="H34" s="912"/>
      <c r="I34" s="911">
        <v>43414.855353763996</v>
      </c>
      <c r="J34" s="912"/>
      <c r="K34" s="127">
        <v>107911.775336487</v>
      </c>
      <c r="L34" s="127">
        <v>366479.87426930602</v>
      </c>
    </row>
    <row r="35" spans="3:12" ht="26.5" thickBot="1">
      <c r="C35" s="331">
        <v>22</v>
      </c>
      <c r="D35" s="19" t="s">
        <v>732</v>
      </c>
      <c r="E35" s="917"/>
      <c r="F35" s="918"/>
      <c r="G35" s="911">
        <v>14448.330444752</v>
      </c>
      <c r="H35" s="912"/>
      <c r="I35" s="911">
        <v>14638.962413287001</v>
      </c>
      <c r="J35" s="912"/>
      <c r="K35" s="128">
        <v>389481.95175445202</v>
      </c>
      <c r="L35" s="290"/>
    </row>
    <row r="36" spans="3:12" ht="52.5" thickBot="1">
      <c r="C36" s="331">
        <v>23</v>
      </c>
      <c r="D36" s="23" t="s">
        <v>731</v>
      </c>
      <c r="E36" s="917"/>
      <c r="F36" s="918"/>
      <c r="G36" s="911">
        <v>14448.330444752</v>
      </c>
      <c r="H36" s="912"/>
      <c r="I36" s="911">
        <v>14638.962413287001</v>
      </c>
      <c r="J36" s="912"/>
      <c r="K36" s="128">
        <v>389481.95175445202</v>
      </c>
      <c r="L36" s="290"/>
    </row>
    <row r="37" spans="3:12" ht="52.5" thickBot="1">
      <c r="C37" s="331">
        <v>24</v>
      </c>
      <c r="D37" s="19" t="s">
        <v>733</v>
      </c>
      <c r="E37" s="917"/>
      <c r="F37" s="918"/>
      <c r="G37" s="911">
        <v>81719.824032217017</v>
      </c>
      <c r="H37" s="912"/>
      <c r="I37" s="911">
        <v>5320.9947558350004</v>
      </c>
      <c r="J37" s="912"/>
      <c r="K37" s="127">
        <v>86520.287704644012</v>
      </c>
      <c r="L37" s="127">
        <v>89464.877823763993</v>
      </c>
    </row>
    <row r="38" spans="3:12" ht="15.75" customHeight="1" thickBot="1">
      <c r="C38" s="331">
        <v>25</v>
      </c>
      <c r="D38" s="18" t="s">
        <v>734</v>
      </c>
      <c r="E38" s="917"/>
      <c r="F38" s="918"/>
      <c r="G38" s="890"/>
      <c r="H38" s="891"/>
      <c r="I38" s="890"/>
      <c r="J38" s="891"/>
      <c r="K38" s="289"/>
      <c r="L38" s="289"/>
    </row>
    <row r="39" spans="3:12" ht="30.75" customHeight="1" thickBot="1">
      <c r="C39" s="331">
        <v>26</v>
      </c>
      <c r="D39" s="18" t="s">
        <v>735</v>
      </c>
      <c r="E39" s="917"/>
      <c r="F39" s="918"/>
      <c r="G39" s="924">
        <v>259941.018758366</v>
      </c>
      <c r="H39" s="914"/>
      <c r="I39" s="924">
        <v>2416.7011929089999</v>
      </c>
      <c r="J39" s="925"/>
      <c r="K39" s="133">
        <v>73722.110009147</v>
      </c>
      <c r="L39" s="133">
        <v>122713.090279125</v>
      </c>
    </row>
    <row r="40" spans="3:12" ht="13.5" thickBot="1">
      <c r="C40" s="331">
        <v>27</v>
      </c>
      <c r="D40" s="19" t="s">
        <v>736</v>
      </c>
      <c r="E40" s="917"/>
      <c r="F40" s="918"/>
      <c r="G40" s="926"/>
      <c r="H40" s="927"/>
      <c r="I40" s="926"/>
      <c r="J40" s="927"/>
      <c r="K40" s="128">
        <v>6446.8430021800004</v>
      </c>
      <c r="L40" s="332">
        <v>5479.8165518529995</v>
      </c>
    </row>
    <row r="41" spans="3:12" ht="60.75" customHeight="1" thickBot="1">
      <c r="C41" s="331">
        <v>28</v>
      </c>
      <c r="D41" s="19" t="s">
        <v>737</v>
      </c>
      <c r="E41" s="917"/>
      <c r="F41" s="918"/>
      <c r="G41" s="894">
        <v>37225.098554712</v>
      </c>
      <c r="H41" s="895"/>
      <c r="I41" s="894"/>
      <c r="J41" s="895"/>
      <c r="K41" s="290"/>
      <c r="L41" s="127">
        <v>31641.333771506001</v>
      </c>
    </row>
    <row r="42" spans="3:12" ht="15.75" customHeight="1" thickBot="1">
      <c r="C42" s="331">
        <v>29</v>
      </c>
      <c r="D42" s="19" t="s">
        <v>738</v>
      </c>
      <c r="E42" s="922"/>
      <c r="F42" s="923"/>
      <c r="G42" s="894"/>
      <c r="H42" s="895"/>
      <c r="I42" s="894"/>
      <c r="J42" s="895"/>
      <c r="K42" s="290"/>
      <c r="L42" s="333"/>
    </row>
    <row r="43" spans="3:12" ht="26.5" thickBot="1">
      <c r="C43" s="331">
        <v>30</v>
      </c>
      <c r="D43" s="19" t="s">
        <v>739</v>
      </c>
      <c r="E43" s="917"/>
      <c r="F43" s="918"/>
      <c r="G43" s="894">
        <v>175620.117232344</v>
      </c>
      <c r="H43" s="895"/>
      <c r="I43" s="894"/>
      <c r="J43" s="895"/>
      <c r="K43" s="290"/>
      <c r="L43" s="334">
        <v>8781.0058616170008</v>
      </c>
    </row>
    <row r="44" spans="3:12" ht="112" customHeight="1" thickBot="1">
      <c r="C44" s="331">
        <v>31</v>
      </c>
      <c r="D44" s="19" t="s">
        <v>740</v>
      </c>
      <c r="E44" s="917"/>
      <c r="F44" s="918"/>
      <c r="G44" s="934">
        <v>47095.802971309997</v>
      </c>
      <c r="H44" s="935"/>
      <c r="I44" s="934">
        <v>2416.7011929089999</v>
      </c>
      <c r="J44" s="935"/>
      <c r="K44" s="127">
        <v>67275.267006966998</v>
      </c>
      <c r="L44" s="127">
        <v>76810.934094149008</v>
      </c>
    </row>
    <row r="45" spans="3:12" ht="15.75" customHeight="1" thickBot="1">
      <c r="C45" s="331">
        <v>32</v>
      </c>
      <c r="D45" s="18" t="s">
        <v>741</v>
      </c>
      <c r="E45" s="917"/>
      <c r="F45" s="918"/>
      <c r="G45" s="928">
        <v>243273.29170957598</v>
      </c>
      <c r="H45" s="929"/>
      <c r="I45" s="928">
        <v>90479.923555531001</v>
      </c>
      <c r="J45" s="929"/>
      <c r="K45" s="134">
        <v>526368.90148657002</v>
      </c>
      <c r="L45" s="335">
        <v>49135.100129945997</v>
      </c>
    </row>
    <row r="46" spans="3:12" ht="13.5" thickBot="1">
      <c r="C46" s="331">
        <v>33</v>
      </c>
      <c r="D46" s="21" t="s">
        <v>742</v>
      </c>
      <c r="E46" s="930"/>
      <c r="F46" s="931"/>
      <c r="G46" s="932"/>
      <c r="H46" s="933"/>
      <c r="I46" s="932"/>
      <c r="J46" s="933"/>
      <c r="K46" s="135"/>
      <c r="L46" s="336">
        <v>1510573.9754672719</v>
      </c>
    </row>
    <row r="47" spans="3:12" ht="13.5" thickBot="1"/>
    <row r="48" spans="3:12" ht="13.5" thickBot="1">
      <c r="C48" s="331">
        <v>34</v>
      </c>
      <c r="D48" s="24" t="s">
        <v>743</v>
      </c>
      <c r="E48" s="936"/>
      <c r="F48" s="937"/>
      <c r="G48" s="936"/>
      <c r="H48" s="937"/>
      <c r="I48" s="936"/>
      <c r="J48" s="937"/>
      <c r="K48" s="380"/>
      <c r="L48" s="410">
        <v>1.103726</v>
      </c>
    </row>
    <row r="51" spans="3:12" ht="13.5" thickBot="1"/>
    <row r="52" spans="3:12" ht="13.5" thickBot="1">
      <c r="C52" s="877"/>
      <c r="D52" s="878"/>
      <c r="E52" s="879" t="s">
        <v>113</v>
      </c>
      <c r="F52" s="880"/>
      <c r="G52" s="881" t="s">
        <v>114</v>
      </c>
      <c r="H52" s="881"/>
      <c r="I52" s="879" t="s">
        <v>115</v>
      </c>
      <c r="J52" s="880"/>
      <c r="K52" s="387" t="s">
        <v>116</v>
      </c>
      <c r="L52" s="325" t="s">
        <v>117</v>
      </c>
    </row>
    <row r="53" spans="3:12" ht="13.5" thickBot="1">
      <c r="C53" s="882" t="s">
        <v>744</v>
      </c>
      <c r="D53" s="883"/>
      <c r="E53" s="879" t="s">
        <v>704</v>
      </c>
      <c r="F53" s="881"/>
      <c r="G53" s="881"/>
      <c r="H53" s="881"/>
      <c r="I53" s="881"/>
      <c r="J53" s="881"/>
      <c r="K53" s="880"/>
      <c r="L53" s="898" t="s">
        <v>705</v>
      </c>
    </row>
    <row r="54" spans="3:12" ht="15" customHeight="1">
      <c r="C54" s="884"/>
      <c r="D54" s="885"/>
      <c r="E54" s="901" t="s">
        <v>706</v>
      </c>
      <c r="F54" s="902"/>
      <c r="G54" s="901" t="s">
        <v>707</v>
      </c>
      <c r="H54" s="902"/>
      <c r="I54" s="901" t="s">
        <v>708</v>
      </c>
      <c r="J54" s="902"/>
      <c r="K54" s="905" t="s">
        <v>709</v>
      </c>
      <c r="L54" s="899"/>
    </row>
    <row r="55" spans="3:12" ht="13.5" thickBot="1">
      <c r="C55" s="886"/>
      <c r="D55" s="887"/>
      <c r="E55" s="903"/>
      <c r="F55" s="904"/>
      <c r="G55" s="903"/>
      <c r="H55" s="904"/>
      <c r="I55" s="903"/>
      <c r="J55" s="904"/>
      <c r="K55" s="900"/>
      <c r="L55" s="900"/>
    </row>
    <row r="56" spans="3:12" ht="13.5" thickBot="1">
      <c r="C56" s="906" t="s">
        <v>710</v>
      </c>
      <c r="D56" s="907"/>
      <c r="E56" s="907"/>
      <c r="F56" s="907"/>
      <c r="G56" s="907"/>
      <c r="H56" s="907"/>
      <c r="I56" s="907"/>
      <c r="J56" s="907"/>
      <c r="K56" s="907"/>
      <c r="L56" s="908"/>
    </row>
    <row r="57" spans="3:12" ht="30" customHeight="1" thickBot="1">
      <c r="C57" s="326">
        <v>1</v>
      </c>
      <c r="D57" s="18" t="s">
        <v>711</v>
      </c>
      <c r="E57" s="938">
        <v>188581.57309599701</v>
      </c>
      <c r="F57" s="939"/>
      <c r="G57" s="890">
        <v>5500.2470264799995</v>
      </c>
      <c r="H57" s="891"/>
      <c r="I57" s="913"/>
      <c r="J57" s="914"/>
      <c r="K57" s="126">
        <v>14592.7937597</v>
      </c>
      <c r="L57" s="337">
        <v>203174.36685569698</v>
      </c>
    </row>
    <row r="58" spans="3:12" ht="35.15" customHeight="1" thickBot="1">
      <c r="C58" s="25">
        <v>2</v>
      </c>
      <c r="D58" s="19" t="s">
        <v>78</v>
      </c>
      <c r="E58" s="911">
        <v>188581.57309599701</v>
      </c>
      <c r="F58" s="912"/>
      <c r="G58" s="894">
        <v>5500.2470264799995</v>
      </c>
      <c r="H58" s="895"/>
      <c r="I58" s="896"/>
      <c r="J58" s="897"/>
      <c r="K58" s="127">
        <v>14592.7937597</v>
      </c>
      <c r="L58" s="127">
        <v>203174.36685569701</v>
      </c>
    </row>
    <row r="59" spans="3:12" ht="13.5" thickBot="1">
      <c r="C59" s="25">
        <v>3</v>
      </c>
      <c r="D59" s="19" t="s">
        <v>712</v>
      </c>
      <c r="E59" s="909"/>
      <c r="F59" s="910"/>
      <c r="G59" s="896"/>
      <c r="H59" s="897"/>
      <c r="I59" s="896"/>
      <c r="J59" s="897"/>
      <c r="K59" s="290"/>
      <c r="L59" s="290"/>
    </row>
    <row r="60" spans="3:12" ht="15.75" customHeight="1" thickBot="1">
      <c r="C60" s="328">
        <v>4</v>
      </c>
      <c r="D60" s="18" t="s">
        <v>713</v>
      </c>
      <c r="E60" s="909"/>
      <c r="F60" s="910"/>
      <c r="G60" s="913">
        <v>539405.98972429498</v>
      </c>
      <c r="H60" s="914"/>
      <c r="I60" s="913"/>
      <c r="J60" s="914"/>
      <c r="K60" s="126"/>
      <c r="L60" s="126">
        <v>502673.24211243296</v>
      </c>
    </row>
    <row r="61" spans="3:12" ht="15.75" customHeight="1" thickBot="1">
      <c r="C61" s="25">
        <v>5</v>
      </c>
      <c r="D61" s="19" t="s">
        <v>647</v>
      </c>
      <c r="E61" s="909"/>
      <c r="F61" s="910"/>
      <c r="G61" s="911">
        <v>344157.02721135603</v>
      </c>
      <c r="H61" s="912"/>
      <c r="I61" s="894"/>
      <c r="J61" s="895"/>
      <c r="K61" s="290"/>
      <c r="L61" s="127">
        <v>326949.17585078801</v>
      </c>
    </row>
    <row r="62" spans="3:12" ht="15.75" customHeight="1" thickBot="1">
      <c r="C62" s="25">
        <v>6</v>
      </c>
      <c r="D62" s="19" t="s">
        <v>648</v>
      </c>
      <c r="E62" s="909"/>
      <c r="F62" s="910"/>
      <c r="G62" s="911">
        <v>195248.962512939</v>
      </c>
      <c r="H62" s="912"/>
      <c r="I62" s="894"/>
      <c r="J62" s="895"/>
      <c r="K62" s="290"/>
      <c r="L62" s="127">
        <v>175724.066261645</v>
      </c>
    </row>
    <row r="63" spans="3:12" ht="50.25" customHeight="1" thickBot="1">
      <c r="C63" s="328">
        <v>7</v>
      </c>
      <c r="D63" s="18" t="s">
        <v>714</v>
      </c>
      <c r="E63" s="909"/>
      <c r="F63" s="910"/>
      <c r="G63" s="913">
        <v>1162531.883760564</v>
      </c>
      <c r="H63" s="914"/>
      <c r="I63" s="913">
        <v>7450.853662606999</v>
      </c>
      <c r="J63" s="914"/>
      <c r="K63" s="126">
        <v>22382.855489599999</v>
      </c>
      <c r="L63" s="126">
        <v>466297.067036508</v>
      </c>
    </row>
    <row r="64" spans="3:12" ht="23.25" customHeight="1" thickBot="1">
      <c r="C64" s="25">
        <v>8</v>
      </c>
      <c r="D64" s="19" t="s">
        <v>715</v>
      </c>
      <c r="E64" s="909"/>
      <c r="F64" s="910"/>
      <c r="G64" s="934">
        <v>690796.00451181293</v>
      </c>
      <c r="H64" s="935"/>
      <c r="I64" s="894"/>
      <c r="J64" s="895"/>
      <c r="K64" s="290"/>
      <c r="L64" s="127">
        <v>345398.00225590647</v>
      </c>
    </row>
    <row r="65" spans="3:12" ht="57" customHeight="1" thickBot="1">
      <c r="C65" s="25">
        <v>9</v>
      </c>
      <c r="D65" s="20" t="s">
        <v>716</v>
      </c>
      <c r="E65" s="909"/>
      <c r="F65" s="910"/>
      <c r="G65" s="911">
        <v>471735.87924875098</v>
      </c>
      <c r="H65" s="912"/>
      <c r="I65" s="911">
        <v>7450.853662606999</v>
      </c>
      <c r="J65" s="912"/>
      <c r="K65" s="127">
        <v>22382.855489599999</v>
      </c>
      <c r="L65" s="127">
        <v>120899.0647806015</v>
      </c>
    </row>
    <row r="66" spans="3:12" ht="22.5" customHeight="1" thickBot="1">
      <c r="C66" s="328">
        <v>10</v>
      </c>
      <c r="D66" s="18" t="s">
        <v>717</v>
      </c>
      <c r="E66" s="909"/>
      <c r="F66" s="910"/>
      <c r="G66" s="890"/>
      <c r="H66" s="891"/>
      <c r="I66" s="890"/>
      <c r="J66" s="891"/>
      <c r="K66" s="289"/>
      <c r="L66" s="289"/>
    </row>
    <row r="67" spans="3:12" ht="25.5" customHeight="1" thickBot="1">
      <c r="C67" s="328">
        <v>11</v>
      </c>
      <c r="D67" s="18" t="s">
        <v>718</v>
      </c>
      <c r="E67" s="913">
        <v>70860.095312641992</v>
      </c>
      <c r="F67" s="914"/>
      <c r="G67" s="913">
        <v>317977.213100361</v>
      </c>
      <c r="H67" s="914"/>
      <c r="I67" s="913">
        <v>130146.846884713</v>
      </c>
      <c r="J67" s="914"/>
      <c r="K67" s="126">
        <v>335544.563011583</v>
      </c>
      <c r="L67" s="126">
        <v>395687.59306605102</v>
      </c>
    </row>
    <row r="68" spans="3:12" ht="15.75" customHeight="1" thickBot="1">
      <c r="C68" s="25">
        <v>12</v>
      </c>
      <c r="D68" s="19" t="s">
        <v>719</v>
      </c>
      <c r="E68" s="911">
        <v>70860.095312641992</v>
      </c>
      <c r="F68" s="912"/>
      <c r="G68" s="909"/>
      <c r="H68" s="910"/>
      <c r="I68" s="909"/>
      <c r="J68" s="910"/>
      <c r="K68" s="130"/>
      <c r="L68" s="130"/>
    </row>
    <row r="69" spans="3:12" ht="39.5" thickBot="1">
      <c r="C69" s="25">
        <v>13</v>
      </c>
      <c r="D69" s="19" t="s">
        <v>720</v>
      </c>
      <c r="E69" s="909"/>
      <c r="F69" s="910"/>
      <c r="G69" s="911">
        <v>317977.213100361</v>
      </c>
      <c r="H69" s="912"/>
      <c r="I69" s="911">
        <v>130146.846884713</v>
      </c>
      <c r="J69" s="912"/>
      <c r="K69" s="127">
        <v>335544.563011583</v>
      </c>
      <c r="L69" s="127">
        <v>395687.59306605102</v>
      </c>
    </row>
    <row r="70" spans="3:12" ht="13.5" thickBot="1">
      <c r="C70" s="329">
        <v>14</v>
      </c>
      <c r="D70" s="21" t="s">
        <v>721</v>
      </c>
      <c r="E70" s="915"/>
      <c r="F70" s="916"/>
      <c r="G70" s="915"/>
      <c r="H70" s="916"/>
      <c r="I70" s="915"/>
      <c r="J70" s="916"/>
      <c r="K70" s="131"/>
      <c r="L70" s="336">
        <v>1567832.2690706889</v>
      </c>
    </row>
    <row r="71" spans="3:12" ht="13.5" thickBot="1"/>
    <row r="72" spans="3:12" ht="13.5" thickBot="1">
      <c r="C72" s="906" t="s">
        <v>722</v>
      </c>
      <c r="D72" s="907"/>
      <c r="E72" s="907"/>
      <c r="F72" s="907"/>
      <c r="G72" s="907"/>
      <c r="H72" s="907"/>
      <c r="I72" s="907"/>
      <c r="J72" s="907"/>
      <c r="K72" s="907"/>
      <c r="L72" s="908"/>
    </row>
    <row r="73" spans="3:12" ht="135.75" customHeight="1" thickBot="1">
      <c r="C73" s="331">
        <v>15</v>
      </c>
      <c r="D73" s="18" t="s">
        <v>723</v>
      </c>
      <c r="E73" s="917"/>
      <c r="F73" s="918"/>
      <c r="G73" s="940"/>
      <c r="H73" s="941"/>
      <c r="I73" s="940"/>
      <c r="J73" s="941"/>
      <c r="K73" s="359"/>
      <c r="L73" s="126">
        <v>5150.648480496</v>
      </c>
    </row>
    <row r="74" spans="3:12" ht="26.5" thickBot="1">
      <c r="C74" s="331" t="s">
        <v>724</v>
      </c>
      <c r="D74" s="18" t="s">
        <v>725</v>
      </c>
      <c r="E74" s="381"/>
      <c r="F74" s="382"/>
      <c r="G74" s="890"/>
      <c r="H74" s="921"/>
      <c r="I74" s="890"/>
      <c r="J74" s="921"/>
      <c r="K74" s="129">
        <v>221723.33288417003</v>
      </c>
      <c r="L74" s="126">
        <v>188464.83295154502</v>
      </c>
    </row>
    <row r="75" spans="3:12" ht="26.5" thickBot="1">
      <c r="C75" s="331">
        <v>16</v>
      </c>
      <c r="D75" s="18" t="s">
        <v>726</v>
      </c>
      <c r="E75" s="917"/>
      <c r="F75" s="918"/>
      <c r="G75" s="890"/>
      <c r="H75" s="891"/>
      <c r="I75" s="890"/>
      <c r="J75" s="891"/>
      <c r="K75" s="289"/>
      <c r="L75" s="289"/>
    </row>
    <row r="76" spans="3:12" ht="38.5" customHeight="1" thickBot="1">
      <c r="C76" s="331">
        <v>17</v>
      </c>
      <c r="D76" s="18" t="s">
        <v>727</v>
      </c>
      <c r="E76" s="917"/>
      <c r="F76" s="918"/>
      <c r="G76" s="913">
        <v>482241.55678569002</v>
      </c>
      <c r="H76" s="914"/>
      <c r="I76" s="913">
        <v>182978.52289796798</v>
      </c>
      <c r="J76" s="914"/>
      <c r="K76" s="129">
        <v>1126795.023146776</v>
      </c>
      <c r="L76" s="126">
        <v>1074264.77941458</v>
      </c>
    </row>
    <row r="77" spans="3:12" ht="52.5" thickBot="1">
      <c r="C77" s="331">
        <v>18</v>
      </c>
      <c r="D77" s="19" t="s">
        <v>728</v>
      </c>
      <c r="E77" s="917"/>
      <c r="F77" s="918"/>
      <c r="G77" s="911">
        <v>23197.230443569999</v>
      </c>
      <c r="H77" s="912"/>
      <c r="I77" s="894"/>
      <c r="J77" s="895"/>
      <c r="K77" s="290"/>
      <c r="L77" s="290"/>
    </row>
    <row r="78" spans="3:12" ht="112.5" customHeight="1" thickBot="1">
      <c r="C78" s="331">
        <v>19</v>
      </c>
      <c r="D78" s="19" t="s">
        <v>729</v>
      </c>
      <c r="E78" s="917"/>
      <c r="F78" s="918"/>
      <c r="G78" s="911">
        <v>195097.80546794299</v>
      </c>
      <c r="H78" s="912"/>
      <c r="I78" s="911">
        <v>14858.703542985</v>
      </c>
      <c r="J78" s="912"/>
      <c r="K78" s="127">
        <v>39506.595595914005</v>
      </c>
      <c r="L78" s="127">
        <v>60564.221551440001</v>
      </c>
    </row>
    <row r="79" spans="3:12" ht="52.5" thickBot="1">
      <c r="C79" s="331">
        <v>20</v>
      </c>
      <c r="D79" s="19" t="s">
        <v>730</v>
      </c>
      <c r="E79" s="917"/>
      <c r="F79" s="918"/>
      <c r="G79" s="911">
        <v>182001.632607543</v>
      </c>
      <c r="H79" s="912"/>
      <c r="I79" s="911">
        <v>145978.85434919703</v>
      </c>
      <c r="J79" s="912"/>
      <c r="K79" s="127">
        <v>580743.55610043008</v>
      </c>
      <c r="L79" s="127">
        <v>909905.21965822286</v>
      </c>
    </row>
    <row r="80" spans="3:12" ht="52.5" thickBot="1">
      <c r="C80" s="331">
        <v>21</v>
      </c>
      <c r="D80" s="23" t="s">
        <v>731</v>
      </c>
      <c r="E80" s="917"/>
      <c r="F80" s="918"/>
      <c r="G80" s="911">
        <v>4762.5732839350012</v>
      </c>
      <c r="H80" s="912"/>
      <c r="I80" s="911">
        <v>47062.403780966</v>
      </c>
      <c r="J80" s="912"/>
      <c r="K80" s="127">
        <v>114697.086058594</v>
      </c>
      <c r="L80" s="127">
        <v>375687.96517674299</v>
      </c>
    </row>
    <row r="81" spans="3:12" ht="26.5" thickBot="1">
      <c r="C81" s="331">
        <v>22</v>
      </c>
      <c r="D81" s="19" t="s">
        <v>732</v>
      </c>
      <c r="E81" s="917"/>
      <c r="F81" s="918"/>
      <c r="G81" s="911">
        <v>13701.045426868001</v>
      </c>
      <c r="H81" s="912"/>
      <c r="I81" s="911">
        <v>13239.460705986001</v>
      </c>
      <c r="J81" s="912"/>
      <c r="K81" s="128">
        <v>402695.56559966103</v>
      </c>
      <c r="L81" s="127"/>
    </row>
    <row r="82" spans="3:12" ht="52.5" thickBot="1">
      <c r="C82" s="331">
        <v>23</v>
      </c>
      <c r="D82" s="23" t="s">
        <v>731</v>
      </c>
      <c r="E82" s="917"/>
      <c r="F82" s="918"/>
      <c r="G82" s="911">
        <v>13701.045426868001</v>
      </c>
      <c r="H82" s="912"/>
      <c r="I82" s="911">
        <v>13239.460705986001</v>
      </c>
      <c r="J82" s="912"/>
      <c r="K82" s="128">
        <v>402695.56559966103</v>
      </c>
      <c r="L82" s="127"/>
    </row>
    <row r="83" spans="3:12" ht="52.5" thickBot="1">
      <c r="C83" s="331">
        <v>24</v>
      </c>
      <c r="D83" s="19" t="s">
        <v>733</v>
      </c>
      <c r="E83" s="917"/>
      <c r="F83" s="918"/>
      <c r="G83" s="911">
        <v>68243.842839766003</v>
      </c>
      <c r="H83" s="912"/>
      <c r="I83" s="911">
        <v>8901.504299799999</v>
      </c>
      <c r="J83" s="912"/>
      <c r="K83" s="127">
        <v>103849.30585077099</v>
      </c>
      <c r="L83" s="127">
        <v>103795.33820491699</v>
      </c>
    </row>
    <row r="84" spans="3:12" ht="15.75" customHeight="1" thickBot="1">
      <c r="C84" s="331">
        <v>25</v>
      </c>
      <c r="D84" s="18" t="s">
        <v>734</v>
      </c>
      <c r="E84" s="917"/>
      <c r="F84" s="918"/>
      <c r="G84" s="890"/>
      <c r="H84" s="891"/>
      <c r="I84" s="890"/>
      <c r="J84" s="891"/>
      <c r="K84" s="289"/>
      <c r="L84" s="289"/>
    </row>
    <row r="85" spans="3:12" ht="30.75" customHeight="1" thickBot="1">
      <c r="C85" s="331">
        <v>26</v>
      </c>
      <c r="D85" s="18" t="s">
        <v>735</v>
      </c>
      <c r="E85" s="917"/>
      <c r="F85" s="918"/>
      <c r="G85" s="942">
        <v>119329.20866786099</v>
      </c>
      <c r="H85" s="943"/>
      <c r="I85" s="942">
        <v>810.474380397</v>
      </c>
      <c r="J85" s="944"/>
      <c r="K85" s="360">
        <v>66078.300588557002</v>
      </c>
      <c r="L85" s="360">
        <v>96581.291990072001</v>
      </c>
    </row>
    <row r="86" spans="3:12" ht="13.5" thickBot="1">
      <c r="C86" s="331">
        <v>27</v>
      </c>
      <c r="D86" s="19" t="s">
        <v>736</v>
      </c>
      <c r="E86" s="917"/>
      <c r="F86" s="918"/>
      <c r="G86" s="945"/>
      <c r="H86" s="946"/>
      <c r="I86" s="945"/>
      <c r="J86" s="946"/>
      <c r="K86" s="128">
        <v>5050.6647374300001</v>
      </c>
      <c r="L86" s="332">
        <v>4293.0650268159998</v>
      </c>
    </row>
    <row r="87" spans="3:12" ht="60.75" customHeight="1" thickBot="1">
      <c r="C87" s="331">
        <v>28</v>
      </c>
      <c r="D87" s="19" t="s">
        <v>737</v>
      </c>
      <c r="E87" s="917"/>
      <c r="F87" s="918"/>
      <c r="G87" s="894">
        <v>24543.275087026999</v>
      </c>
      <c r="H87" s="895"/>
      <c r="I87" s="894"/>
      <c r="J87" s="895"/>
      <c r="K87" s="290"/>
      <c r="L87" s="127">
        <v>20861.783823973001</v>
      </c>
    </row>
    <row r="88" spans="3:12" ht="15.75" customHeight="1" thickBot="1">
      <c r="C88" s="331">
        <v>29</v>
      </c>
      <c r="D88" s="19" t="s">
        <v>738</v>
      </c>
      <c r="E88" s="922"/>
      <c r="F88" s="923"/>
      <c r="G88" s="894"/>
      <c r="H88" s="895"/>
      <c r="I88" s="894"/>
      <c r="J88" s="895"/>
      <c r="K88" s="290"/>
      <c r="L88" s="334"/>
    </row>
    <row r="89" spans="3:12" ht="26.5" thickBot="1">
      <c r="C89" s="331">
        <v>30</v>
      </c>
      <c r="D89" s="19" t="s">
        <v>739</v>
      </c>
      <c r="E89" s="917"/>
      <c r="F89" s="918"/>
      <c r="G89" s="894">
        <v>70860.095312641992</v>
      </c>
      <c r="H89" s="895"/>
      <c r="I89" s="894"/>
      <c r="J89" s="895"/>
      <c r="K89" s="290"/>
      <c r="L89" s="334">
        <v>3543.0047656319998</v>
      </c>
    </row>
    <row r="90" spans="3:12" ht="112" customHeight="1" thickBot="1">
      <c r="C90" s="331">
        <v>31</v>
      </c>
      <c r="D90" s="19" t="s">
        <v>740</v>
      </c>
      <c r="E90" s="917"/>
      <c r="F90" s="918"/>
      <c r="G90" s="894">
        <v>23925.838268192001</v>
      </c>
      <c r="H90" s="895"/>
      <c r="I90" s="934">
        <v>810.474380397</v>
      </c>
      <c r="J90" s="935"/>
      <c r="K90" s="127">
        <v>61027.635851127001</v>
      </c>
      <c r="L90" s="127">
        <v>67883.438373650992</v>
      </c>
    </row>
    <row r="91" spans="3:12" ht="15.75" customHeight="1" thickBot="1">
      <c r="C91" s="331">
        <v>32</v>
      </c>
      <c r="D91" s="18" t="s">
        <v>741</v>
      </c>
      <c r="E91" s="917"/>
      <c r="F91" s="918"/>
      <c r="G91" s="928">
        <v>256401.00968832502</v>
      </c>
      <c r="H91" s="929"/>
      <c r="I91" s="928">
        <v>105752.834651692</v>
      </c>
      <c r="J91" s="929"/>
      <c r="K91" s="134">
        <v>508754.27350587299</v>
      </c>
      <c r="L91" s="335">
        <v>49103.323481047999</v>
      </c>
    </row>
    <row r="92" spans="3:12" ht="13.5" thickBot="1">
      <c r="C92" s="331">
        <v>33</v>
      </c>
      <c r="D92" s="21" t="s">
        <v>742</v>
      </c>
      <c r="E92" s="930"/>
      <c r="F92" s="931"/>
      <c r="G92" s="932"/>
      <c r="H92" s="933"/>
      <c r="I92" s="932"/>
      <c r="J92" s="933"/>
      <c r="K92" s="135"/>
      <c r="L92" s="336">
        <v>1413564.87631774</v>
      </c>
    </row>
    <row r="93" spans="3:12" ht="13.5" thickBot="1"/>
    <row r="94" spans="3:12" ht="13.5" thickBot="1">
      <c r="C94" s="331">
        <v>34</v>
      </c>
      <c r="D94" s="24" t="s">
        <v>743</v>
      </c>
      <c r="E94" s="936"/>
      <c r="F94" s="937"/>
      <c r="G94" s="936"/>
      <c r="H94" s="937"/>
      <c r="I94" s="936"/>
      <c r="J94" s="937"/>
      <c r="K94" s="380"/>
      <c r="L94" s="410">
        <v>1.1091340000000001</v>
      </c>
    </row>
    <row r="97" spans="3:12">
      <c r="C97" s="22" t="s">
        <v>242</v>
      </c>
    </row>
    <row r="98" spans="3:12" ht="13" customHeight="1">
      <c r="C98" s="763" t="s">
        <v>745</v>
      </c>
      <c r="D98" s="763"/>
      <c r="E98" s="763"/>
      <c r="F98" s="763"/>
      <c r="G98" s="763"/>
      <c r="H98" s="763"/>
      <c r="I98" s="763"/>
      <c r="J98" s="763"/>
      <c r="K98" s="763"/>
      <c r="L98" s="763"/>
    </row>
    <row r="99" spans="3:12">
      <c r="C99" s="763"/>
      <c r="D99" s="763"/>
      <c r="E99" s="763"/>
      <c r="F99" s="763"/>
      <c r="G99" s="763"/>
      <c r="H99" s="763"/>
      <c r="I99" s="763"/>
      <c r="J99" s="763"/>
      <c r="K99" s="763"/>
      <c r="L99" s="763"/>
    </row>
    <row r="100" spans="3:12">
      <c r="C100" s="763"/>
      <c r="D100" s="763"/>
      <c r="E100" s="763"/>
      <c r="F100" s="763"/>
      <c r="G100" s="763"/>
      <c r="H100" s="763"/>
      <c r="I100" s="763"/>
      <c r="J100" s="763"/>
      <c r="K100" s="763"/>
      <c r="L100" s="763"/>
    </row>
  </sheetData>
  <mergeCells count="235">
    <mergeCell ref="E94:F94"/>
    <mergeCell ref="G94:H94"/>
    <mergeCell ref="I94:J94"/>
    <mergeCell ref="C98:L100"/>
    <mergeCell ref="E91:F91"/>
    <mergeCell ref="G91:H91"/>
    <mergeCell ref="I91:J91"/>
    <mergeCell ref="E92:F92"/>
    <mergeCell ref="G92:H92"/>
    <mergeCell ref="I92:J92"/>
    <mergeCell ref="E89:F89"/>
    <mergeCell ref="G89:H89"/>
    <mergeCell ref="I89:J89"/>
    <mergeCell ref="E90:F90"/>
    <mergeCell ref="G90:H90"/>
    <mergeCell ref="I90:J90"/>
    <mergeCell ref="E87:F87"/>
    <mergeCell ref="G87:H87"/>
    <mergeCell ref="I87:J87"/>
    <mergeCell ref="E88:F88"/>
    <mergeCell ref="G88:H88"/>
    <mergeCell ref="I88:J88"/>
    <mergeCell ref="E85:F85"/>
    <mergeCell ref="G85:H85"/>
    <mergeCell ref="I85:J85"/>
    <mergeCell ref="E86:F86"/>
    <mergeCell ref="G86:H86"/>
    <mergeCell ref="I86:J86"/>
    <mergeCell ref="E83:F83"/>
    <mergeCell ref="G83:H83"/>
    <mergeCell ref="I83:J83"/>
    <mergeCell ref="E84:F84"/>
    <mergeCell ref="G84:H84"/>
    <mergeCell ref="I84:J84"/>
    <mergeCell ref="E81:F81"/>
    <mergeCell ref="G81:H81"/>
    <mergeCell ref="I81:J81"/>
    <mergeCell ref="E82:F82"/>
    <mergeCell ref="G82:H82"/>
    <mergeCell ref="I82:J82"/>
    <mergeCell ref="E79:F79"/>
    <mergeCell ref="G79:H79"/>
    <mergeCell ref="I79:J79"/>
    <mergeCell ref="E80:F80"/>
    <mergeCell ref="G80:H80"/>
    <mergeCell ref="I80:J80"/>
    <mergeCell ref="E77:F77"/>
    <mergeCell ref="G77:H77"/>
    <mergeCell ref="I77:J77"/>
    <mergeCell ref="E78:F78"/>
    <mergeCell ref="G78:H78"/>
    <mergeCell ref="I78:J78"/>
    <mergeCell ref="E75:F75"/>
    <mergeCell ref="G75:H75"/>
    <mergeCell ref="I75:J75"/>
    <mergeCell ref="E76:F76"/>
    <mergeCell ref="G76:H76"/>
    <mergeCell ref="I76:J76"/>
    <mergeCell ref="C72:L72"/>
    <mergeCell ref="E73:F73"/>
    <mergeCell ref="G73:H73"/>
    <mergeCell ref="I73:J73"/>
    <mergeCell ref="G74:H74"/>
    <mergeCell ref="I74:J74"/>
    <mergeCell ref="E69:F69"/>
    <mergeCell ref="G69:H69"/>
    <mergeCell ref="I69:J69"/>
    <mergeCell ref="E70:F70"/>
    <mergeCell ref="G70:H70"/>
    <mergeCell ref="I70:J70"/>
    <mergeCell ref="E67:F67"/>
    <mergeCell ref="G67:H67"/>
    <mergeCell ref="I67:J67"/>
    <mergeCell ref="E68:F68"/>
    <mergeCell ref="G68:H68"/>
    <mergeCell ref="I68:J68"/>
    <mergeCell ref="E65:F65"/>
    <mergeCell ref="G65:H65"/>
    <mergeCell ref="I65:J65"/>
    <mergeCell ref="E66:F66"/>
    <mergeCell ref="G66:H66"/>
    <mergeCell ref="I66:J66"/>
    <mergeCell ref="E63:F63"/>
    <mergeCell ref="G63:H63"/>
    <mergeCell ref="I63:J63"/>
    <mergeCell ref="E64:F64"/>
    <mergeCell ref="G64:H64"/>
    <mergeCell ref="I64:J64"/>
    <mergeCell ref="E61:F61"/>
    <mergeCell ref="G61:H61"/>
    <mergeCell ref="I61:J61"/>
    <mergeCell ref="E62:F62"/>
    <mergeCell ref="G62:H62"/>
    <mergeCell ref="I62:J62"/>
    <mergeCell ref="E59:F59"/>
    <mergeCell ref="G59:H59"/>
    <mergeCell ref="I59:J59"/>
    <mergeCell ref="E60:F60"/>
    <mergeCell ref="G60:H60"/>
    <mergeCell ref="I60:J60"/>
    <mergeCell ref="C56:L56"/>
    <mergeCell ref="E57:F57"/>
    <mergeCell ref="G57:H57"/>
    <mergeCell ref="I57:J57"/>
    <mergeCell ref="E58:F58"/>
    <mergeCell ref="G58:H58"/>
    <mergeCell ref="I58:J58"/>
    <mergeCell ref="C53:D55"/>
    <mergeCell ref="E53:K53"/>
    <mergeCell ref="L53:L55"/>
    <mergeCell ref="E54:F55"/>
    <mergeCell ref="G54:H55"/>
    <mergeCell ref="I54:J55"/>
    <mergeCell ref="K54:K55"/>
    <mergeCell ref="E48:F48"/>
    <mergeCell ref="G48:H48"/>
    <mergeCell ref="I48:J48"/>
    <mergeCell ref="C52:D52"/>
    <mergeCell ref="E52:F52"/>
    <mergeCell ref="G52:H52"/>
    <mergeCell ref="I52:J52"/>
    <mergeCell ref="E45:F45"/>
    <mergeCell ref="G45:H45"/>
    <mergeCell ref="I45:J45"/>
    <mergeCell ref="E46:F46"/>
    <mergeCell ref="G46:H46"/>
    <mergeCell ref="I46:J46"/>
    <mergeCell ref="E43:F43"/>
    <mergeCell ref="G43:H43"/>
    <mergeCell ref="I43:J43"/>
    <mergeCell ref="E44:F44"/>
    <mergeCell ref="G44:H44"/>
    <mergeCell ref="I44:J44"/>
    <mergeCell ref="E41:F41"/>
    <mergeCell ref="G41:H41"/>
    <mergeCell ref="I41:J41"/>
    <mergeCell ref="E42:F42"/>
    <mergeCell ref="G42:H42"/>
    <mergeCell ref="I42:J42"/>
    <mergeCell ref="E39:F39"/>
    <mergeCell ref="G39:H39"/>
    <mergeCell ref="I39:J39"/>
    <mergeCell ref="E40:F40"/>
    <mergeCell ref="G40:H40"/>
    <mergeCell ref="I40:J40"/>
    <mergeCell ref="E37:F37"/>
    <mergeCell ref="G37:H37"/>
    <mergeCell ref="I37:J37"/>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G31:H31"/>
    <mergeCell ref="I31:J31"/>
    <mergeCell ref="E32:F32"/>
    <mergeCell ref="G32:H32"/>
    <mergeCell ref="I32:J32"/>
    <mergeCell ref="E29:F29"/>
    <mergeCell ref="G29:H29"/>
    <mergeCell ref="I29:J29"/>
    <mergeCell ref="E30:F30"/>
    <mergeCell ref="G30:H30"/>
    <mergeCell ref="I30:J30"/>
    <mergeCell ref="C26:L26"/>
    <mergeCell ref="E27:F27"/>
    <mergeCell ref="G27:H27"/>
    <mergeCell ref="I27:J27"/>
    <mergeCell ref="G28:H28"/>
    <mergeCell ref="I28:J28"/>
    <mergeCell ref="E23:F23"/>
    <mergeCell ref="G23:H23"/>
    <mergeCell ref="I23:J23"/>
    <mergeCell ref="E24:F24"/>
    <mergeCell ref="G24:H24"/>
    <mergeCell ref="I24:J24"/>
    <mergeCell ref="E21:F21"/>
    <mergeCell ref="G21:H21"/>
    <mergeCell ref="I21:J21"/>
    <mergeCell ref="E22:F22"/>
    <mergeCell ref="G22:H22"/>
    <mergeCell ref="I22:J22"/>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2:F12"/>
    <mergeCell ref="G12:H12"/>
    <mergeCell ref="I12:J12"/>
    <mergeCell ref="L7:L9"/>
    <mergeCell ref="E8:F9"/>
    <mergeCell ref="G8:H9"/>
    <mergeCell ref="I8:J9"/>
    <mergeCell ref="K8:K9"/>
    <mergeCell ref="C10:L10"/>
    <mergeCell ref="C6:D6"/>
    <mergeCell ref="E6:F6"/>
    <mergeCell ref="G6:H6"/>
    <mergeCell ref="I6:J6"/>
    <mergeCell ref="C7:D9"/>
    <mergeCell ref="E7:K7"/>
    <mergeCell ref="E11:F11"/>
    <mergeCell ref="G11:H11"/>
    <mergeCell ref="I11:J11"/>
  </mergeCells>
  <pageMargins left="0.7" right="0.7" top="0.75" bottom="0.75" header="0.3" footer="0.3"/>
  <pageSetup paperSize="9" scale="38" orientation="portrait" r:id="rId1"/>
  <rowBreaks count="1" manualBreakCount="1">
    <brk id="5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EF40-E480-419A-B68D-36B4B976F86D}">
  <sheetPr codeName="Sheet28">
    <pageSetUpPr fitToPage="1"/>
  </sheetPr>
  <dimension ref="A1:F34"/>
  <sheetViews>
    <sheetView zoomScale="90" zoomScaleNormal="90" workbookViewId="0"/>
  </sheetViews>
  <sheetFormatPr defaultColWidth="9.1796875" defaultRowHeight="13"/>
  <cols>
    <col min="1" max="1" width="11.1796875" style="9" customWidth="1"/>
    <col min="2" max="2" width="12.453125" style="9" customWidth="1"/>
    <col min="3" max="3" width="51.54296875" style="9" customWidth="1"/>
    <col min="4" max="6" width="19.81640625" style="32" customWidth="1"/>
    <col min="7" max="16384" width="9.1796875" style="9"/>
  </cols>
  <sheetData>
    <row r="1" spans="1:6">
      <c r="A1" s="22" t="s">
        <v>111</v>
      </c>
    </row>
    <row r="3" spans="1:6">
      <c r="B3" s="22" t="s">
        <v>54</v>
      </c>
    </row>
    <row r="4" spans="1:6">
      <c r="F4" s="356"/>
    </row>
    <row r="5" spans="1:6">
      <c r="D5" s="12" t="s">
        <v>113</v>
      </c>
      <c r="E5" s="12" t="s">
        <v>114</v>
      </c>
      <c r="F5" s="12" t="s">
        <v>115</v>
      </c>
    </row>
    <row r="6" spans="1:6" ht="26">
      <c r="B6" s="601" t="s">
        <v>118</v>
      </c>
      <c r="C6" s="602"/>
      <c r="D6" s="727" t="s">
        <v>746</v>
      </c>
      <c r="E6" s="726"/>
      <c r="F6" s="485" t="s">
        <v>747</v>
      </c>
    </row>
    <row r="7" spans="1:6">
      <c r="B7" s="233"/>
      <c r="C7" s="234"/>
      <c r="D7" s="603" t="s">
        <v>119</v>
      </c>
      <c r="E7" s="603" t="s">
        <v>120</v>
      </c>
      <c r="F7" s="603" t="s">
        <v>119</v>
      </c>
    </row>
    <row r="8" spans="1:6">
      <c r="A8" s="12"/>
      <c r="B8" s="12">
        <v>1</v>
      </c>
      <c r="C8" s="49" t="s">
        <v>748</v>
      </c>
      <c r="D8" s="235">
        <v>598157.45618800004</v>
      </c>
      <c r="E8" s="235">
        <v>581474.98651700001</v>
      </c>
      <c r="F8" s="235">
        <f>+D8*0.08</f>
        <v>47852.596495040001</v>
      </c>
    </row>
    <row r="9" spans="1:6">
      <c r="A9" s="12"/>
      <c r="B9" s="12">
        <v>2</v>
      </c>
      <c r="C9" s="236" t="s">
        <v>749</v>
      </c>
      <c r="D9" s="235">
        <v>84900.646489999999</v>
      </c>
      <c r="E9" s="235">
        <v>82067.969687999997</v>
      </c>
      <c r="F9" s="235">
        <f t="shared" ref="F9:F29" si="0">+D9*0.08</f>
        <v>6792.0517191999998</v>
      </c>
    </row>
    <row r="10" spans="1:6">
      <c r="A10" s="12"/>
      <c r="B10" s="12">
        <v>3</v>
      </c>
      <c r="C10" s="236" t="s">
        <v>750</v>
      </c>
      <c r="D10" s="235">
        <v>177689.96361199999</v>
      </c>
      <c r="E10" s="235">
        <v>168401.06411800001</v>
      </c>
      <c r="F10" s="235">
        <f t="shared" si="0"/>
        <v>14215.19708896</v>
      </c>
    </row>
    <row r="11" spans="1:6">
      <c r="A11" s="12"/>
      <c r="B11" s="12">
        <v>5</v>
      </c>
      <c r="C11" s="236" t="s">
        <v>751</v>
      </c>
      <c r="D11" s="235">
        <v>335566.84608599998</v>
      </c>
      <c r="E11" s="235">
        <v>331005.95271099999</v>
      </c>
      <c r="F11" s="235">
        <f t="shared" si="0"/>
        <v>26845.347686879999</v>
      </c>
    </row>
    <row r="12" spans="1:6">
      <c r="A12" s="12"/>
      <c r="B12" s="12">
        <v>6</v>
      </c>
      <c r="C12" s="49" t="s">
        <v>752</v>
      </c>
      <c r="D12" s="235">
        <v>39872.893113999999</v>
      </c>
      <c r="E12" s="235">
        <v>35520.548988000002</v>
      </c>
      <c r="F12" s="235">
        <f t="shared" si="0"/>
        <v>3189.8314491199999</v>
      </c>
    </row>
    <row r="13" spans="1:6">
      <c r="A13" s="12"/>
      <c r="B13" s="12">
        <v>7</v>
      </c>
      <c r="C13" s="236" t="s">
        <v>749</v>
      </c>
      <c r="D13" s="235">
        <v>3699.3978499999998</v>
      </c>
      <c r="E13" s="235">
        <v>3652.3560510000002</v>
      </c>
      <c r="F13" s="235">
        <f t="shared" si="0"/>
        <v>295.95182799999998</v>
      </c>
    </row>
    <row r="14" spans="1:6">
      <c r="A14" s="12"/>
      <c r="B14" s="12">
        <v>8</v>
      </c>
      <c r="C14" s="236" t="s">
        <v>753</v>
      </c>
      <c r="D14" s="235">
        <v>17325.385348</v>
      </c>
      <c r="E14" s="235">
        <v>14630.917315999999</v>
      </c>
      <c r="F14" s="235">
        <f t="shared" si="0"/>
        <v>1386.03082784</v>
      </c>
    </row>
    <row r="15" spans="1:6">
      <c r="A15" s="12"/>
      <c r="B15" s="12" t="s">
        <v>145</v>
      </c>
      <c r="C15" s="236" t="s">
        <v>754</v>
      </c>
      <c r="D15" s="235">
        <v>968.11819800000001</v>
      </c>
      <c r="E15" s="235">
        <v>684.83820100000003</v>
      </c>
      <c r="F15" s="235">
        <f t="shared" si="0"/>
        <v>77.449455839999999</v>
      </c>
    </row>
    <row r="16" spans="1:6">
      <c r="A16" s="12"/>
      <c r="B16" s="12" t="s">
        <v>755</v>
      </c>
      <c r="C16" s="236" t="s">
        <v>756</v>
      </c>
      <c r="D16" s="235">
        <v>12634.107625000001</v>
      </c>
      <c r="E16" s="235">
        <v>11706.1227</v>
      </c>
      <c r="F16" s="235">
        <f t="shared" si="0"/>
        <v>1010.7286100000001</v>
      </c>
    </row>
    <row r="17" spans="1:6">
      <c r="A17" s="12"/>
      <c r="B17" s="12">
        <v>9</v>
      </c>
      <c r="C17" s="236" t="s">
        <v>757</v>
      </c>
      <c r="D17" s="235">
        <v>5245.8840929999997</v>
      </c>
      <c r="E17" s="235">
        <v>4846.3147200000003</v>
      </c>
      <c r="F17" s="235">
        <f t="shared" si="0"/>
        <v>419.67072744000001</v>
      </c>
    </row>
    <row r="18" spans="1:6">
      <c r="A18" s="12"/>
      <c r="B18" s="12">
        <v>15</v>
      </c>
      <c r="C18" s="49" t="s">
        <v>758</v>
      </c>
      <c r="D18" s="235">
        <v>6.1303749999999999</v>
      </c>
      <c r="E18" s="235">
        <v>25.966999999999999</v>
      </c>
      <c r="F18" s="235">
        <f t="shared" si="0"/>
        <v>0.49042999999999998</v>
      </c>
    </row>
    <row r="19" spans="1:6">
      <c r="A19" s="12"/>
      <c r="B19" s="12">
        <v>16</v>
      </c>
      <c r="C19" s="49" t="s">
        <v>759</v>
      </c>
      <c r="D19" s="235">
        <v>1979.1496440000001</v>
      </c>
      <c r="E19" s="235">
        <v>1923.612985</v>
      </c>
      <c r="F19" s="235">
        <f t="shared" si="0"/>
        <v>158.33197152</v>
      </c>
    </row>
    <row r="20" spans="1:6">
      <c r="A20" s="12"/>
      <c r="B20" s="12">
        <v>18</v>
      </c>
      <c r="C20" s="236" t="s">
        <v>760</v>
      </c>
      <c r="D20" s="235">
        <v>1979.1496440000001</v>
      </c>
      <c r="E20" s="235">
        <v>1923.6129840000001</v>
      </c>
      <c r="F20" s="235">
        <f t="shared" si="0"/>
        <v>158.33197152</v>
      </c>
    </row>
    <row r="21" spans="1:6">
      <c r="A21" s="12"/>
      <c r="B21" s="12">
        <v>20</v>
      </c>
      <c r="C21" s="49" t="s">
        <v>761</v>
      </c>
      <c r="D21" s="235">
        <v>46219.197850999997</v>
      </c>
      <c r="E21" s="235">
        <v>44931.489876</v>
      </c>
      <c r="F21" s="235">
        <f t="shared" si="0"/>
        <v>3697.5358280799996</v>
      </c>
    </row>
    <row r="22" spans="1:6">
      <c r="A22" s="12"/>
      <c r="B22" s="12">
        <v>21</v>
      </c>
      <c r="C22" s="236" t="s">
        <v>749</v>
      </c>
      <c r="D22" s="235">
        <v>9330.7195630000006</v>
      </c>
      <c r="E22" s="235">
        <v>9852.6622879999995</v>
      </c>
      <c r="F22" s="235">
        <f t="shared" si="0"/>
        <v>746.45756504000008</v>
      </c>
    </row>
    <row r="23" spans="1:6">
      <c r="A23" s="12"/>
      <c r="B23" s="12">
        <v>22</v>
      </c>
      <c r="C23" s="236" t="s">
        <v>762</v>
      </c>
      <c r="D23" s="235">
        <v>36888.478287999998</v>
      </c>
      <c r="E23" s="235">
        <v>35078.827588</v>
      </c>
      <c r="F23" s="235">
        <f t="shared" si="0"/>
        <v>2951.0782630399999</v>
      </c>
    </row>
    <row r="24" spans="1:6">
      <c r="A24" s="12"/>
      <c r="B24" s="12" t="s">
        <v>763</v>
      </c>
      <c r="C24" s="49" t="s">
        <v>764</v>
      </c>
      <c r="D24" s="235"/>
      <c r="E24" s="235"/>
      <c r="F24" s="235"/>
    </row>
    <row r="25" spans="1:6">
      <c r="A25" s="12"/>
      <c r="B25" s="12">
        <v>23</v>
      </c>
      <c r="C25" s="49" t="s">
        <v>765</v>
      </c>
      <c r="D25" s="235">
        <v>50031.756588999997</v>
      </c>
      <c r="E25" s="235">
        <v>50037.642960999998</v>
      </c>
      <c r="F25" s="235">
        <f t="shared" si="0"/>
        <v>4002.5405271199998</v>
      </c>
    </row>
    <row r="26" spans="1:6">
      <c r="A26" s="12"/>
      <c r="B26" s="12" t="s">
        <v>766</v>
      </c>
      <c r="C26" s="236" t="s">
        <v>767</v>
      </c>
      <c r="D26" s="235">
        <v>50031.756588999997</v>
      </c>
      <c r="E26" s="235">
        <v>50037.642960999998</v>
      </c>
      <c r="F26" s="235">
        <f t="shared" si="0"/>
        <v>4002.5405271199998</v>
      </c>
    </row>
    <row r="27" spans="1:6" ht="26">
      <c r="A27" s="12"/>
      <c r="B27" s="12">
        <v>24</v>
      </c>
      <c r="C27" s="49" t="s">
        <v>768</v>
      </c>
      <c r="D27" s="235">
        <v>25125.755000000001</v>
      </c>
      <c r="E27" s="235">
        <v>24751.407500000001</v>
      </c>
      <c r="F27" s="235">
        <f t="shared" si="0"/>
        <v>2010.0604000000001</v>
      </c>
    </row>
    <row r="28" spans="1:6">
      <c r="A28" s="12"/>
      <c r="B28" s="183"/>
      <c r="C28" s="189" t="s">
        <v>769</v>
      </c>
      <c r="D28" s="237">
        <v>114758.347716</v>
      </c>
      <c r="E28" s="237">
        <v>114462.338542</v>
      </c>
      <c r="F28" s="237">
        <f t="shared" si="0"/>
        <v>9180.6678172800002</v>
      </c>
    </row>
    <row r="29" spans="1:6">
      <c r="A29" s="12"/>
      <c r="B29" s="232">
        <v>29</v>
      </c>
      <c r="C29" s="6" t="s">
        <v>240</v>
      </c>
      <c r="D29" s="238">
        <v>851024.93147700001</v>
      </c>
      <c r="E29" s="238">
        <v>828376.58686899999</v>
      </c>
      <c r="F29" s="238">
        <f t="shared" si="0"/>
        <v>68081.994518160005</v>
      </c>
    </row>
    <row r="30" spans="1:6">
      <c r="A30" s="12"/>
    </row>
    <row r="31" spans="1:6">
      <c r="A31" s="12"/>
      <c r="D31" s="9"/>
      <c r="E31" s="9"/>
      <c r="F31" s="9"/>
    </row>
    <row r="32" spans="1:6">
      <c r="A32" s="12"/>
    </row>
    <row r="33" spans="1:1">
      <c r="A33" s="12"/>
    </row>
    <row r="34" spans="1:1">
      <c r="A34" s="12"/>
    </row>
  </sheetData>
  <mergeCells count="1">
    <mergeCell ref="D6:E6"/>
  </mergeCells>
  <pageMargins left="0.70866141732283472" right="0.70866141732283472" top="0.74803149606299213" bottom="0.74803149606299213" header="0.31496062992125984" footer="0.31496062992125984"/>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sheetPr codeName="Sheet39"/>
  <dimension ref="A1:M20"/>
  <sheetViews>
    <sheetView zoomScaleNormal="100" workbookViewId="0"/>
  </sheetViews>
  <sheetFormatPr defaultColWidth="9.1796875" defaultRowHeight="13"/>
  <cols>
    <col min="1" max="1" width="9.1796875" style="1"/>
    <col min="2" max="2" width="7" style="1" customWidth="1"/>
    <col min="3" max="3" width="74.453125" style="1" customWidth="1"/>
    <col min="4" max="4" width="20.7265625" style="1" bestFit="1" customWidth="1"/>
    <col min="5" max="16384" width="9.1796875" style="1"/>
  </cols>
  <sheetData>
    <row r="1" spans="1:5">
      <c r="A1" s="89" t="s">
        <v>111</v>
      </c>
    </row>
    <row r="2" spans="1:5">
      <c r="A2" s="89"/>
    </row>
    <row r="3" spans="1:5">
      <c r="B3" s="4" t="s">
        <v>13</v>
      </c>
      <c r="C3" s="8"/>
    </row>
    <row r="5" spans="1:5">
      <c r="B5" s="239"/>
      <c r="C5" s="239"/>
      <c r="D5" s="13" t="s">
        <v>113</v>
      </c>
    </row>
    <row r="6" spans="1:5" ht="35.25" customHeight="1">
      <c r="B6" s="604" t="s">
        <v>118</v>
      </c>
      <c r="C6" s="604"/>
      <c r="D6" s="485" t="s">
        <v>770</v>
      </c>
    </row>
    <row r="7" spans="1:5" s="9" customFormat="1" ht="12.75" customHeight="1">
      <c r="B7" s="232">
        <v>1</v>
      </c>
      <c r="C7" s="6" t="s">
        <v>771</v>
      </c>
      <c r="D7" s="292">
        <v>499406.02278300002</v>
      </c>
    </row>
    <row r="8" spans="1:5" s="9" customFormat="1">
      <c r="B8" s="12">
        <v>2</v>
      </c>
      <c r="C8" s="49" t="s">
        <v>772</v>
      </c>
      <c r="D8" s="279">
        <v>3572.8691509999999</v>
      </c>
    </row>
    <row r="9" spans="1:5" s="9" customFormat="1">
      <c r="B9" s="12">
        <v>3</v>
      </c>
      <c r="C9" s="49" t="s">
        <v>773</v>
      </c>
      <c r="D9" s="279">
        <v>-3910.3162360000001</v>
      </c>
    </row>
    <row r="10" spans="1:5" s="9" customFormat="1">
      <c r="B10" s="12">
        <v>4</v>
      </c>
      <c r="C10" s="49" t="s">
        <v>774</v>
      </c>
      <c r="D10" s="279"/>
    </row>
    <row r="11" spans="1:5" s="9" customFormat="1">
      <c r="B11" s="12">
        <v>5</v>
      </c>
      <c r="C11" s="49" t="s">
        <v>775</v>
      </c>
      <c r="D11" s="279"/>
    </row>
    <row r="12" spans="1:5" s="9" customFormat="1">
      <c r="B12" s="12">
        <v>6</v>
      </c>
      <c r="C12" s="49" t="s">
        <v>776</v>
      </c>
      <c r="D12" s="279"/>
    </row>
    <row r="13" spans="1:5" s="9" customFormat="1">
      <c r="B13" s="12">
        <v>7</v>
      </c>
      <c r="C13" s="49" t="s">
        <v>777</v>
      </c>
      <c r="D13" s="279">
        <v>14187.818096999999</v>
      </c>
    </row>
    <row r="14" spans="1:5" s="9" customFormat="1">
      <c r="B14" s="183">
        <v>8</v>
      </c>
      <c r="C14" s="189" t="s">
        <v>778</v>
      </c>
      <c r="D14" s="298"/>
    </row>
    <row r="15" spans="1:5" s="9" customFormat="1" ht="12.75" customHeight="1">
      <c r="B15" s="232">
        <v>9</v>
      </c>
      <c r="C15" s="6" t="s">
        <v>779</v>
      </c>
      <c r="D15" s="291">
        <v>513256.39379399997</v>
      </c>
      <c r="E15" s="58"/>
    </row>
    <row r="16" spans="1:5" s="9" customFormat="1">
      <c r="B16" s="17"/>
      <c r="C16" s="17"/>
      <c r="D16" s="58"/>
    </row>
    <row r="17" spans="2:13" s="9" customFormat="1">
      <c r="B17" s="17"/>
      <c r="C17" s="17"/>
    </row>
    <row r="18" spans="2:13" s="245" customFormat="1">
      <c r="B18" s="246" t="s">
        <v>242</v>
      </c>
      <c r="M18" s="288"/>
    </row>
    <row r="19" spans="2:13" s="9" customFormat="1">
      <c r="B19" s="833" t="s">
        <v>780</v>
      </c>
      <c r="C19" s="833"/>
      <c r="D19" s="833"/>
    </row>
    <row r="20" spans="2:13">
      <c r="B20" s="833"/>
      <c r="C20" s="833"/>
      <c r="D20" s="833"/>
    </row>
  </sheetData>
  <mergeCells count="1">
    <mergeCell ref="B19:D20"/>
  </mergeCells>
  <phoneticPr fontId="2" type="noConversion"/>
  <pageMargins left="0.7" right="0.7" top="0.75" bottom="0.75" header="0.3" footer="0.3"/>
  <pageSetup scale="6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codeName="Sheet40">
    <pageSetUpPr fitToPage="1"/>
  </sheetPr>
  <dimension ref="A1:D20"/>
  <sheetViews>
    <sheetView zoomScaleNormal="100" workbookViewId="0"/>
  </sheetViews>
  <sheetFormatPr defaultColWidth="9.1796875" defaultRowHeight="13"/>
  <cols>
    <col min="1" max="2" width="9.1796875" style="1"/>
    <col min="3" max="3" width="64.453125" style="1" customWidth="1"/>
    <col min="4" max="4" width="15.7265625" style="1" customWidth="1"/>
    <col min="5" max="16384" width="9.1796875" style="1"/>
  </cols>
  <sheetData>
    <row r="1" spans="1:4">
      <c r="A1" s="89" t="s">
        <v>111</v>
      </c>
    </row>
    <row r="2" spans="1:4">
      <c r="A2" s="89"/>
    </row>
    <row r="3" spans="1:4">
      <c r="B3" s="4" t="s">
        <v>19</v>
      </c>
    </row>
    <row r="5" spans="1:4">
      <c r="B5" s="49"/>
      <c r="C5" s="49"/>
      <c r="D5" s="12" t="s">
        <v>113</v>
      </c>
    </row>
    <row r="6" spans="1:4">
      <c r="B6" s="604" t="s">
        <v>118</v>
      </c>
      <c r="C6" s="604"/>
      <c r="D6" s="485" t="s">
        <v>781</v>
      </c>
    </row>
    <row r="7" spans="1:4" s="9" customFormat="1">
      <c r="B7" s="232">
        <v>1</v>
      </c>
      <c r="C7" s="6" t="s">
        <v>771</v>
      </c>
      <c r="D7" s="291">
        <v>14645.973765999999</v>
      </c>
    </row>
    <row r="8" spans="1:4" s="9" customFormat="1">
      <c r="B8" s="12">
        <v>2</v>
      </c>
      <c r="C8" s="49" t="s">
        <v>782</v>
      </c>
      <c r="D8" s="279">
        <f>2230.422968</f>
        <v>2230.4229679999999</v>
      </c>
    </row>
    <row r="9" spans="1:4" s="9" customFormat="1">
      <c r="B9" s="12">
        <v>3</v>
      </c>
      <c r="C9" s="49" t="s">
        <v>783</v>
      </c>
      <c r="D9" s="279">
        <v>194.08936399999999</v>
      </c>
    </row>
    <row r="10" spans="1:4" s="9" customFormat="1">
      <c r="B10" s="12">
        <v>4</v>
      </c>
      <c r="C10" s="49" t="s">
        <v>784</v>
      </c>
      <c r="D10" s="279"/>
    </row>
    <row r="11" spans="1:4" s="9" customFormat="1">
      <c r="B11" s="12">
        <v>5</v>
      </c>
      <c r="C11" s="49" t="s">
        <v>785</v>
      </c>
      <c r="D11" s="279"/>
    </row>
    <row r="12" spans="1:4" s="9" customFormat="1">
      <c r="B12" s="12">
        <v>6</v>
      </c>
      <c r="C12" s="49" t="s">
        <v>786</v>
      </c>
      <c r="D12" s="279"/>
    </row>
    <row r="13" spans="1:4" s="9" customFormat="1">
      <c r="B13" s="12">
        <v>7</v>
      </c>
      <c r="C13" s="49" t="s">
        <v>787</v>
      </c>
      <c r="D13" s="279">
        <v>271.32159799999999</v>
      </c>
    </row>
    <row r="14" spans="1:4" s="9" customFormat="1">
      <c r="B14" s="183">
        <v>8</v>
      </c>
      <c r="C14" s="189" t="s">
        <v>788</v>
      </c>
      <c r="D14" s="298"/>
    </row>
    <row r="15" spans="1:4" s="9" customFormat="1">
      <c r="B15" s="232">
        <v>9</v>
      </c>
      <c r="C15" s="6" t="s">
        <v>779</v>
      </c>
      <c r="D15" s="291">
        <f>SUM(D7:D14)</f>
        <v>17341.807695999996</v>
      </c>
    </row>
    <row r="16" spans="1:4" s="9" customFormat="1">
      <c r="D16" s="58"/>
    </row>
    <row r="17" spans="2:4" s="9" customFormat="1"/>
    <row r="18" spans="2:4" s="245" customFormat="1" ht="12.75" customHeight="1">
      <c r="B18" s="246" t="s">
        <v>242</v>
      </c>
    </row>
    <row r="19" spans="2:4" ht="12.75" customHeight="1">
      <c r="B19" s="833" t="s">
        <v>789</v>
      </c>
      <c r="C19" s="947"/>
      <c r="D19" s="947"/>
    </row>
    <row r="20" spans="2:4" ht="18.75" customHeight="1">
      <c r="B20" s="947"/>
      <c r="C20" s="947"/>
      <c r="D20" s="947"/>
    </row>
  </sheetData>
  <mergeCells count="1">
    <mergeCell ref="B19:D20"/>
  </mergeCell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codeName="Sheet41">
    <pageSetUpPr fitToPage="1"/>
  </sheetPr>
  <dimension ref="A1:H22"/>
  <sheetViews>
    <sheetView zoomScaleNormal="100" workbookViewId="0"/>
  </sheetViews>
  <sheetFormatPr defaultColWidth="11.453125" defaultRowHeight="13"/>
  <cols>
    <col min="1" max="1" width="5.7265625" style="1" customWidth="1"/>
    <col min="2" max="2" width="6.81640625" style="1" customWidth="1"/>
    <col min="3" max="3" width="69.81640625" style="1" customWidth="1"/>
    <col min="4" max="7" width="13.453125" style="1" customWidth="1"/>
    <col min="8" max="16384" width="11.453125" style="1"/>
  </cols>
  <sheetData>
    <row r="1" spans="1:8">
      <c r="A1" s="22" t="s">
        <v>111</v>
      </c>
    </row>
    <row r="3" spans="1:8">
      <c r="A3" s="16"/>
      <c r="B3" s="16" t="s">
        <v>790</v>
      </c>
      <c r="C3" s="37"/>
      <c r="E3" s="37"/>
    </row>
    <row r="4" spans="1:8">
      <c r="A4" s="37"/>
      <c r="B4" s="37"/>
      <c r="C4" s="37"/>
      <c r="D4" s="37"/>
      <c r="E4" s="37"/>
    </row>
    <row r="5" spans="1:8">
      <c r="B5" s="240"/>
      <c r="C5" s="240"/>
      <c r="D5" s="12" t="s">
        <v>113</v>
      </c>
      <c r="E5" s="12" t="s">
        <v>114</v>
      </c>
      <c r="F5" s="12" t="s">
        <v>183</v>
      </c>
      <c r="G5" s="12" t="s">
        <v>184</v>
      </c>
      <c r="H5" s="36"/>
    </row>
    <row r="6" spans="1:8" ht="39">
      <c r="B6" s="948" t="s">
        <v>118</v>
      </c>
      <c r="C6" s="948"/>
      <c r="D6" s="485" t="s">
        <v>791</v>
      </c>
      <c r="E6" s="485" t="s">
        <v>792</v>
      </c>
      <c r="F6" s="485" t="s">
        <v>793</v>
      </c>
      <c r="G6" s="485" t="s">
        <v>747</v>
      </c>
    </row>
    <row r="7" spans="1:8">
      <c r="B7" s="6">
        <v>1</v>
      </c>
      <c r="C7" s="6" t="s">
        <v>794</v>
      </c>
      <c r="D7" s="291">
        <v>8443.1792603999984</v>
      </c>
      <c r="E7" s="291">
        <v>26635.6483262375</v>
      </c>
      <c r="F7" s="291">
        <f>SUM(D7:E7)</f>
        <v>35078.827586637497</v>
      </c>
      <c r="G7" s="291">
        <f>+F7*0.08</f>
        <v>2806.3062069309999</v>
      </c>
    </row>
    <row r="8" spans="1:8">
      <c r="B8" s="241" t="s">
        <v>795</v>
      </c>
      <c r="C8" s="63" t="s">
        <v>796</v>
      </c>
      <c r="D8" s="279">
        <v>-5900.6095315914172</v>
      </c>
      <c r="E8" s="279">
        <v>-19258.329585536198</v>
      </c>
      <c r="F8" s="279">
        <f t="shared" ref="F8:F18" si="0">SUM(D8:E8)</f>
        <v>-25158.939117127615</v>
      </c>
      <c r="G8" s="279">
        <f t="shared" ref="G8:G18" si="1">+F8*0.08</f>
        <v>-2012.7151293702093</v>
      </c>
    </row>
    <row r="9" spans="1:8">
      <c r="B9" s="241" t="s">
        <v>797</v>
      </c>
      <c r="C9" s="63" t="s">
        <v>798</v>
      </c>
      <c r="D9" s="279">
        <v>2542.5697288085812</v>
      </c>
      <c r="E9" s="279">
        <v>7377.3187407013029</v>
      </c>
      <c r="F9" s="279">
        <f t="shared" si="0"/>
        <v>9919.8884695098841</v>
      </c>
      <c r="G9" s="279">
        <f t="shared" si="1"/>
        <v>793.59107756079072</v>
      </c>
    </row>
    <row r="10" spans="1:8">
      <c r="B10" s="49">
        <v>2</v>
      </c>
      <c r="C10" s="49" t="s">
        <v>799</v>
      </c>
      <c r="D10" s="279">
        <v>15.8421735645029</v>
      </c>
      <c r="E10" s="279">
        <v>-1140.1425267689492</v>
      </c>
      <c r="F10" s="279">
        <f t="shared" si="0"/>
        <v>-1124.3003532044463</v>
      </c>
      <c r="G10" s="279">
        <f t="shared" si="1"/>
        <v>-89.944028256355708</v>
      </c>
    </row>
    <row r="11" spans="1:8">
      <c r="B11" s="49">
        <v>3</v>
      </c>
      <c r="C11" s="49" t="s">
        <v>800</v>
      </c>
      <c r="D11" s="279">
        <v>3603.943781279494</v>
      </c>
      <c r="E11" s="279"/>
      <c r="F11" s="279">
        <f t="shared" si="0"/>
        <v>3603.943781279494</v>
      </c>
      <c r="G11" s="279">
        <f t="shared" si="1"/>
        <v>288.31550250235955</v>
      </c>
    </row>
    <row r="12" spans="1:8">
      <c r="B12" s="49">
        <v>4</v>
      </c>
      <c r="C12" s="49" t="s">
        <v>801</v>
      </c>
      <c r="D12" s="279"/>
      <c r="E12" s="279"/>
      <c r="F12" s="279"/>
      <c r="G12" s="279"/>
    </row>
    <row r="13" spans="1:8">
      <c r="B13" s="49">
        <v>5</v>
      </c>
      <c r="C13" s="49" t="s">
        <v>802</v>
      </c>
      <c r="D13" s="279"/>
      <c r="E13" s="279"/>
      <c r="F13" s="279"/>
      <c r="G13" s="279"/>
    </row>
    <row r="14" spans="1:8">
      <c r="B14" s="49">
        <v>6</v>
      </c>
      <c r="C14" s="49" t="s">
        <v>803</v>
      </c>
      <c r="D14" s="279"/>
      <c r="E14" s="279"/>
      <c r="F14" s="279"/>
      <c r="G14" s="279"/>
    </row>
    <row r="15" spans="1:8">
      <c r="B15" s="49">
        <v>7</v>
      </c>
      <c r="C15" s="49" t="s">
        <v>620</v>
      </c>
      <c r="D15" s="279">
        <v>-3104.3164993465689</v>
      </c>
      <c r="E15" s="279">
        <v>-705.94285770762508</v>
      </c>
      <c r="F15" s="279">
        <f t="shared" si="0"/>
        <v>-3810.259357054194</v>
      </c>
      <c r="G15" s="279">
        <f t="shared" si="1"/>
        <v>-304.82074856433553</v>
      </c>
    </row>
    <row r="16" spans="1:8">
      <c r="B16" s="241" t="s">
        <v>804</v>
      </c>
      <c r="C16" s="63" t="s">
        <v>805</v>
      </c>
      <c r="D16" s="279">
        <v>3058.0391843060088</v>
      </c>
      <c r="E16" s="279">
        <v>5531.2333562247286</v>
      </c>
      <c r="F16" s="279">
        <f t="shared" si="0"/>
        <v>8589.2725405307374</v>
      </c>
      <c r="G16" s="279">
        <f t="shared" si="1"/>
        <v>687.14180324245899</v>
      </c>
    </row>
    <row r="17" spans="2:8">
      <c r="B17" s="242" t="s">
        <v>806</v>
      </c>
      <c r="C17" s="243" t="s">
        <v>796</v>
      </c>
      <c r="D17" s="298">
        <v>8322.9556606064907</v>
      </c>
      <c r="E17" s="298">
        <v>19976.250076525273</v>
      </c>
      <c r="F17" s="298">
        <f t="shared" si="0"/>
        <v>28299.205737131764</v>
      </c>
      <c r="G17" s="298">
        <f t="shared" si="1"/>
        <v>2263.936458970541</v>
      </c>
    </row>
    <row r="18" spans="2:8">
      <c r="B18" s="6">
        <v>8</v>
      </c>
      <c r="C18" s="6" t="s">
        <v>779</v>
      </c>
      <c r="D18" s="291">
        <v>11380.9948449125</v>
      </c>
      <c r="E18" s="291">
        <v>25507.483432750003</v>
      </c>
      <c r="F18" s="291">
        <f t="shared" si="0"/>
        <v>36888.478277662507</v>
      </c>
      <c r="G18" s="291">
        <f t="shared" si="1"/>
        <v>2951.0782622130005</v>
      </c>
    </row>
    <row r="19" spans="2:8">
      <c r="D19" s="48"/>
    </row>
    <row r="20" spans="2:8" s="245" customFormat="1" ht="12.75" customHeight="1">
      <c r="B20" s="246" t="s">
        <v>242</v>
      </c>
    </row>
    <row r="21" spans="2:8" ht="12.75" customHeight="1">
      <c r="B21" s="7" t="s">
        <v>807</v>
      </c>
      <c r="C21" s="7"/>
      <c r="D21" s="7"/>
      <c r="E21" s="7"/>
      <c r="F21" s="7"/>
      <c r="G21" s="7"/>
      <c r="H21" s="48"/>
    </row>
    <row r="22" spans="2:8" ht="12.75" customHeight="1">
      <c r="B22" s="7"/>
      <c r="C22" s="7"/>
      <c r="D22" s="7"/>
      <c r="E22" s="7"/>
      <c r="F22" s="7"/>
      <c r="G22" s="7"/>
    </row>
  </sheetData>
  <mergeCells count="1">
    <mergeCell ref="B6:C6"/>
  </mergeCells>
  <pageMargins left="0.70866141732283472" right="0.70866141732283472" top="0.74803149606299213" bottom="0.74803149606299213" header="0.31496062992125984" footer="0.31496062992125984"/>
  <pageSetup paperSize="9"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4C7F-A923-4243-87D1-94AEF03B2BEF}">
  <sheetPr codeName="Sheet20"/>
  <dimension ref="A1:F130"/>
  <sheetViews>
    <sheetView zoomScaleNormal="100" zoomScaleSheetLayoutView="80" workbookViewId="0"/>
  </sheetViews>
  <sheetFormatPr defaultColWidth="9.1796875" defaultRowHeight="13"/>
  <cols>
    <col min="1" max="2" width="9.1796875" style="9"/>
    <col min="3" max="3" width="104" style="9" customWidth="1"/>
    <col min="4" max="5" width="21.453125" style="9" customWidth="1"/>
    <col min="6" max="6" width="45.26953125" style="22" bestFit="1" customWidth="1"/>
    <col min="7" max="16384" width="9.1796875" style="9"/>
  </cols>
  <sheetData>
    <row r="1" spans="1:6">
      <c r="A1" s="22" t="s">
        <v>111</v>
      </c>
    </row>
    <row r="3" spans="1:6">
      <c r="B3" s="22" t="s">
        <v>0</v>
      </c>
    </row>
    <row r="5" spans="1:6">
      <c r="D5" s="605" t="s">
        <v>808</v>
      </c>
      <c r="E5" s="605" t="s">
        <v>808</v>
      </c>
      <c r="F5" s="600" t="s">
        <v>607</v>
      </c>
    </row>
    <row r="6" spans="1:6" ht="39">
      <c r="B6" s="606" t="s">
        <v>118</v>
      </c>
      <c r="C6" s="607" t="s">
        <v>119</v>
      </c>
      <c r="D6" s="949"/>
      <c r="E6" s="950"/>
      <c r="F6" s="485" t="s">
        <v>809</v>
      </c>
    </row>
    <row r="7" spans="1:6">
      <c r="B7" s="608"/>
      <c r="C7" s="609"/>
      <c r="D7" s="610" t="s">
        <v>119</v>
      </c>
      <c r="E7" s="611" t="s">
        <v>810</v>
      </c>
      <c r="F7" s="612"/>
    </row>
    <row r="8" spans="1:6" ht="15" customHeight="1">
      <c r="B8" s="954" t="s">
        <v>811</v>
      </c>
      <c r="C8" s="955"/>
      <c r="D8" s="955"/>
      <c r="E8" s="955"/>
      <c r="F8" s="956"/>
    </row>
    <row r="9" spans="1:6" ht="15" customHeight="1">
      <c r="B9" s="46">
        <v>1</v>
      </c>
      <c r="C9" s="47" t="s">
        <v>812</v>
      </c>
      <c r="D9" s="216">
        <v>21941.718000000001</v>
      </c>
      <c r="E9" s="216">
        <v>21941.718000000001</v>
      </c>
      <c r="F9" s="613" t="s">
        <v>813</v>
      </c>
    </row>
    <row r="10" spans="1:6" ht="15" customHeight="1">
      <c r="B10" s="614"/>
      <c r="C10" s="615" t="s">
        <v>814</v>
      </c>
      <c r="D10" s="616"/>
      <c r="E10" s="616" t="s">
        <v>443</v>
      </c>
      <c r="F10" s="613" t="s">
        <v>815</v>
      </c>
    </row>
    <row r="11" spans="1:6" ht="15" customHeight="1">
      <c r="B11" s="614"/>
      <c r="C11" s="615" t="s">
        <v>816</v>
      </c>
      <c r="D11" s="616"/>
      <c r="E11" s="616" t="s">
        <v>443</v>
      </c>
      <c r="F11" s="613" t="s">
        <v>815</v>
      </c>
    </row>
    <row r="12" spans="1:6" ht="15" customHeight="1">
      <c r="B12" s="614"/>
      <c r="C12" s="615" t="s">
        <v>817</v>
      </c>
      <c r="D12" s="616"/>
      <c r="E12" s="616" t="s">
        <v>443</v>
      </c>
      <c r="F12" s="613" t="s">
        <v>815</v>
      </c>
    </row>
    <row r="13" spans="1:6" ht="15" customHeight="1">
      <c r="B13" s="614">
        <v>2</v>
      </c>
      <c r="C13" s="615" t="s">
        <v>818</v>
      </c>
      <c r="D13" s="617">
        <v>102889</v>
      </c>
      <c r="E13" s="617">
        <v>94301.930999999997</v>
      </c>
      <c r="F13" s="618" t="s">
        <v>819</v>
      </c>
    </row>
    <row r="14" spans="1:6" ht="15" customHeight="1">
      <c r="B14" s="614">
        <v>3</v>
      </c>
      <c r="C14" s="615" t="s">
        <v>820</v>
      </c>
      <c r="D14" s="617">
        <v>58281.675000000003</v>
      </c>
      <c r="E14" s="617">
        <v>54055.27</v>
      </c>
      <c r="F14" s="618" t="s">
        <v>821</v>
      </c>
    </row>
    <row r="15" spans="1:6" ht="15" customHeight="1">
      <c r="B15" s="614" t="s">
        <v>822</v>
      </c>
      <c r="C15" s="615" t="s">
        <v>823</v>
      </c>
      <c r="D15" s="617"/>
      <c r="E15" s="617"/>
      <c r="F15" s="613" t="s">
        <v>824</v>
      </c>
    </row>
    <row r="16" spans="1:6" ht="36" customHeight="1">
      <c r="B16" s="614">
        <v>4</v>
      </c>
      <c r="C16" s="615" t="s">
        <v>825</v>
      </c>
      <c r="D16" s="617"/>
      <c r="E16" s="617"/>
      <c r="F16" s="613" t="s">
        <v>826</v>
      </c>
    </row>
    <row r="17" spans="2:6" ht="15" customHeight="1">
      <c r="B17" s="614">
        <v>5</v>
      </c>
      <c r="C17" s="615" t="s">
        <v>827</v>
      </c>
      <c r="D17" s="617"/>
      <c r="E17" s="617"/>
      <c r="F17" s="613">
        <v>84</v>
      </c>
    </row>
    <row r="18" spans="2:6" ht="15" customHeight="1">
      <c r="B18" s="614" t="s">
        <v>828</v>
      </c>
      <c r="C18" s="615" t="s">
        <v>829</v>
      </c>
      <c r="D18" s="617">
        <v>6236.9030000000002</v>
      </c>
      <c r="E18" s="617">
        <v>12484.662</v>
      </c>
      <c r="F18" s="618" t="s">
        <v>830</v>
      </c>
    </row>
    <row r="19" spans="2:6" ht="15" customHeight="1">
      <c r="B19" s="540">
        <v>6</v>
      </c>
      <c r="C19" s="619" t="s">
        <v>831</v>
      </c>
      <c r="D19" s="620">
        <v>189349.296</v>
      </c>
      <c r="E19" s="620">
        <v>182783.58100000001</v>
      </c>
      <c r="F19" s="621"/>
    </row>
    <row r="20" spans="2:6" ht="19.5" customHeight="1">
      <c r="B20" s="954" t="s">
        <v>832</v>
      </c>
      <c r="C20" s="955"/>
      <c r="D20" s="955"/>
      <c r="E20" s="955"/>
      <c r="F20" s="956"/>
    </row>
    <row r="21" spans="2:6" ht="15" customHeight="1">
      <c r="B21" s="614">
        <v>7</v>
      </c>
      <c r="C21" s="615" t="s">
        <v>833</v>
      </c>
      <c r="D21" s="617">
        <v>-1521.0260000000001</v>
      </c>
      <c r="E21" s="617">
        <v>-1132.6300000000001</v>
      </c>
      <c r="F21" s="613" t="s">
        <v>834</v>
      </c>
    </row>
    <row r="22" spans="2:6" ht="15" customHeight="1">
      <c r="B22" s="614">
        <v>8</v>
      </c>
      <c r="C22" s="615" t="s">
        <v>835</v>
      </c>
      <c r="D22" s="617">
        <v>-5377.7020000000002</v>
      </c>
      <c r="E22" s="617">
        <v>-5587.6940000000004</v>
      </c>
      <c r="F22" s="613" t="s">
        <v>836</v>
      </c>
    </row>
    <row r="23" spans="2:6" ht="15" customHeight="1">
      <c r="B23" s="614">
        <v>9</v>
      </c>
      <c r="C23" s="615" t="s">
        <v>837</v>
      </c>
      <c r="D23" s="616" t="s">
        <v>443</v>
      </c>
      <c r="E23" s="616" t="s">
        <v>443</v>
      </c>
      <c r="F23" s="622"/>
    </row>
    <row r="24" spans="2:6" ht="26">
      <c r="B24" s="614">
        <v>10</v>
      </c>
      <c r="C24" s="615" t="s">
        <v>838</v>
      </c>
      <c r="D24" s="617">
        <v>-8.4060000000000006</v>
      </c>
      <c r="E24" s="617">
        <v>-7.3920000000000003</v>
      </c>
      <c r="F24" s="618" t="s">
        <v>839</v>
      </c>
    </row>
    <row r="25" spans="2:6" ht="15" customHeight="1">
      <c r="B25" s="614">
        <v>11</v>
      </c>
      <c r="C25" s="615" t="s">
        <v>840</v>
      </c>
      <c r="D25" s="617">
        <v>-36.107999999999997</v>
      </c>
      <c r="E25" s="617">
        <v>18.364999999999998</v>
      </c>
      <c r="F25" s="613" t="s">
        <v>841</v>
      </c>
    </row>
    <row r="26" spans="2:6" ht="15" customHeight="1">
      <c r="B26" s="614">
        <v>12</v>
      </c>
      <c r="C26" s="615" t="s">
        <v>842</v>
      </c>
      <c r="D26" s="617"/>
      <c r="E26" s="617"/>
      <c r="F26" s="613" t="s">
        <v>843</v>
      </c>
    </row>
    <row r="27" spans="2:6" ht="15" customHeight="1">
      <c r="B27" s="614">
        <v>13</v>
      </c>
      <c r="C27" s="615" t="s">
        <v>844</v>
      </c>
      <c r="D27" s="617"/>
      <c r="E27" s="617"/>
      <c r="F27" s="613" t="s">
        <v>845</v>
      </c>
    </row>
    <row r="28" spans="2:6" ht="15" customHeight="1">
      <c r="B28" s="614">
        <v>14</v>
      </c>
      <c r="C28" s="615" t="s">
        <v>846</v>
      </c>
      <c r="D28" s="617">
        <v>2.2480000000000002</v>
      </c>
      <c r="E28" s="617">
        <v>90.861999999999995</v>
      </c>
      <c r="F28" s="613" t="s">
        <v>847</v>
      </c>
    </row>
    <row r="29" spans="2:6" ht="15" customHeight="1">
      <c r="B29" s="614">
        <v>15</v>
      </c>
      <c r="C29" s="615" t="s">
        <v>848</v>
      </c>
      <c r="D29" s="617">
        <v>-18662.995999999999</v>
      </c>
      <c r="E29" s="617">
        <v>-17211.174999999999</v>
      </c>
      <c r="F29" s="618" t="s">
        <v>849</v>
      </c>
    </row>
    <row r="30" spans="2:6" ht="15" customHeight="1">
      <c r="B30" s="614">
        <v>16</v>
      </c>
      <c r="C30" s="615" t="s">
        <v>850</v>
      </c>
      <c r="D30" s="617">
        <v>-4198.37</v>
      </c>
      <c r="E30" s="617">
        <v>-3848.0329999999999</v>
      </c>
      <c r="F30" s="623" t="s">
        <v>851</v>
      </c>
    </row>
    <row r="31" spans="2:6" ht="26">
      <c r="B31" s="614">
        <v>17</v>
      </c>
      <c r="C31" s="615" t="s">
        <v>852</v>
      </c>
      <c r="D31" s="617"/>
      <c r="E31" s="617"/>
      <c r="F31" s="613" t="s">
        <v>853</v>
      </c>
    </row>
    <row r="32" spans="2:6" ht="26">
      <c r="B32" s="614">
        <v>18</v>
      </c>
      <c r="C32" s="615" t="s">
        <v>854</v>
      </c>
      <c r="D32" s="617"/>
      <c r="E32" s="617"/>
      <c r="F32" s="613" t="s">
        <v>855</v>
      </c>
    </row>
    <row r="33" spans="2:6" ht="26">
      <c r="B33" s="614">
        <v>19</v>
      </c>
      <c r="C33" s="615" t="s">
        <v>856</v>
      </c>
      <c r="D33" s="617"/>
      <c r="E33" s="617"/>
      <c r="F33" s="613" t="s">
        <v>857</v>
      </c>
    </row>
    <row r="34" spans="2:6" ht="15" customHeight="1">
      <c r="B34" s="614">
        <v>20</v>
      </c>
      <c r="C34" s="615" t="s">
        <v>837</v>
      </c>
      <c r="D34" s="624"/>
      <c r="E34" s="624" t="s">
        <v>443</v>
      </c>
      <c r="F34" s="622"/>
    </row>
    <row r="35" spans="2:6" ht="62.25" customHeight="1">
      <c r="B35" s="614" t="s">
        <v>670</v>
      </c>
      <c r="C35" s="615" t="s">
        <v>858</v>
      </c>
      <c r="D35" s="617"/>
      <c r="E35" s="617"/>
      <c r="F35" s="622" t="s">
        <v>859</v>
      </c>
    </row>
    <row r="36" spans="2:6" ht="15" customHeight="1">
      <c r="B36" s="614" t="s">
        <v>672</v>
      </c>
      <c r="C36" s="615" t="s">
        <v>860</v>
      </c>
      <c r="D36" s="617"/>
      <c r="E36" s="617"/>
      <c r="F36" s="613" t="s">
        <v>861</v>
      </c>
    </row>
    <row r="37" spans="2:6" ht="15" customHeight="1">
      <c r="B37" s="614" t="s">
        <v>674</v>
      </c>
      <c r="C37" s="615" t="s">
        <v>862</v>
      </c>
      <c r="D37" s="617"/>
      <c r="E37" s="617"/>
      <c r="F37" s="613" t="s">
        <v>863</v>
      </c>
    </row>
    <row r="38" spans="2:6" ht="15" customHeight="1">
      <c r="B38" s="614" t="s">
        <v>864</v>
      </c>
      <c r="C38" s="615" t="s">
        <v>865</v>
      </c>
      <c r="D38" s="617"/>
      <c r="E38" s="617"/>
      <c r="F38" s="613" t="s">
        <v>866</v>
      </c>
    </row>
    <row r="39" spans="2:6" ht="26">
      <c r="B39" s="614">
        <v>21</v>
      </c>
      <c r="C39" s="615" t="s">
        <v>867</v>
      </c>
      <c r="D39" s="617"/>
      <c r="E39" s="617"/>
      <c r="F39" s="613" t="s">
        <v>868</v>
      </c>
    </row>
    <row r="40" spans="2:6" ht="15" customHeight="1">
      <c r="B40" s="614">
        <v>22</v>
      </c>
      <c r="C40" s="615" t="s">
        <v>869</v>
      </c>
      <c r="D40" s="617"/>
      <c r="E40" s="617"/>
      <c r="F40" s="613" t="s">
        <v>870</v>
      </c>
    </row>
    <row r="41" spans="2:6" ht="26">
      <c r="B41" s="614">
        <v>23</v>
      </c>
      <c r="C41" s="615" t="s">
        <v>871</v>
      </c>
      <c r="D41" s="617"/>
      <c r="E41" s="617"/>
      <c r="F41" s="622" t="s">
        <v>872</v>
      </c>
    </row>
    <row r="42" spans="2:6" ht="15" customHeight="1">
      <c r="B42" s="614">
        <v>24</v>
      </c>
      <c r="C42" s="615" t="s">
        <v>837</v>
      </c>
      <c r="D42" s="624"/>
      <c r="E42" s="624" t="s">
        <v>443</v>
      </c>
      <c r="F42" s="622"/>
    </row>
    <row r="43" spans="2:6" ht="15" customHeight="1">
      <c r="B43" s="614">
        <v>25</v>
      </c>
      <c r="C43" s="615" t="s">
        <v>873</v>
      </c>
      <c r="D43" s="617"/>
      <c r="E43" s="617"/>
      <c r="F43" s="613" t="s">
        <v>868</v>
      </c>
    </row>
    <row r="44" spans="2:6" ht="15" customHeight="1">
      <c r="B44" s="614" t="s">
        <v>874</v>
      </c>
      <c r="C44" s="615" t="s">
        <v>875</v>
      </c>
      <c r="D44" s="617"/>
      <c r="E44" s="617"/>
      <c r="F44" s="613" t="s">
        <v>876</v>
      </c>
    </row>
    <row r="45" spans="2:6" ht="26">
      <c r="B45" s="614" t="s">
        <v>877</v>
      </c>
      <c r="C45" s="615" t="s">
        <v>878</v>
      </c>
      <c r="D45" s="617"/>
      <c r="E45" s="617"/>
      <c r="F45" s="625" t="s">
        <v>879</v>
      </c>
    </row>
    <row r="46" spans="2:6" ht="15" customHeight="1">
      <c r="B46" s="614">
        <v>26</v>
      </c>
      <c r="C46" s="615" t="s">
        <v>837</v>
      </c>
      <c r="D46" s="616" t="s">
        <v>443</v>
      </c>
      <c r="E46" s="616" t="s">
        <v>443</v>
      </c>
      <c r="F46" s="622"/>
    </row>
    <row r="47" spans="2:6" ht="15" customHeight="1">
      <c r="B47" s="614">
        <v>27</v>
      </c>
      <c r="C47" s="615" t="s">
        <v>880</v>
      </c>
      <c r="D47" s="617"/>
      <c r="E47" s="617"/>
      <c r="F47" s="613" t="s">
        <v>881</v>
      </c>
    </row>
    <row r="48" spans="2:6" ht="15" customHeight="1">
      <c r="B48" s="614" t="s">
        <v>882</v>
      </c>
      <c r="C48" s="615" t="s">
        <v>883</v>
      </c>
      <c r="D48" s="617">
        <v>-1007.585</v>
      </c>
      <c r="E48" s="617">
        <v>-285.10199999999998</v>
      </c>
      <c r="F48" s="613"/>
    </row>
    <row r="49" spans="2:6" ht="15" customHeight="1">
      <c r="B49" s="614">
        <v>28</v>
      </c>
      <c r="C49" s="619" t="s">
        <v>884</v>
      </c>
      <c r="D49" s="620">
        <v>-30809.945</v>
      </c>
      <c r="E49" s="620">
        <v>-27962.798999999999</v>
      </c>
      <c r="F49" s="626"/>
    </row>
    <row r="50" spans="2:6" ht="15" customHeight="1">
      <c r="B50" s="614">
        <v>29</v>
      </c>
      <c r="C50" s="619" t="s">
        <v>885</v>
      </c>
      <c r="D50" s="620">
        <v>158539.351</v>
      </c>
      <c r="E50" s="620">
        <v>154820.78200000001</v>
      </c>
      <c r="F50" s="626"/>
    </row>
    <row r="51" spans="2:6" ht="15" customHeight="1">
      <c r="B51" s="954" t="s">
        <v>886</v>
      </c>
      <c r="C51" s="955"/>
      <c r="D51" s="955"/>
      <c r="E51" s="955"/>
      <c r="F51" s="956"/>
    </row>
    <row r="52" spans="2:6" ht="15" customHeight="1">
      <c r="B52" s="614">
        <v>30</v>
      </c>
      <c r="C52" s="615" t="s">
        <v>812</v>
      </c>
      <c r="D52" s="617">
        <v>14386.96</v>
      </c>
      <c r="E52" s="617">
        <v>13554.6</v>
      </c>
      <c r="F52" s="618" t="s">
        <v>887</v>
      </c>
    </row>
    <row r="53" spans="2:6" ht="15" customHeight="1">
      <c r="B53" s="614">
        <v>31</v>
      </c>
      <c r="C53" s="615" t="s">
        <v>888</v>
      </c>
      <c r="D53" s="617"/>
      <c r="E53" s="617"/>
      <c r="F53" s="622"/>
    </row>
    <row r="54" spans="2:6" ht="15" customHeight="1">
      <c r="B54" s="614">
        <v>32</v>
      </c>
      <c r="C54" s="615" t="s">
        <v>889</v>
      </c>
      <c r="D54" s="617">
        <v>14386.96</v>
      </c>
      <c r="E54" s="617">
        <v>13554.6</v>
      </c>
      <c r="F54" s="618"/>
    </row>
    <row r="55" spans="2:6">
      <c r="B55" s="614">
        <v>33</v>
      </c>
      <c r="C55" s="615" t="s">
        <v>890</v>
      </c>
      <c r="D55" s="617"/>
      <c r="E55" s="617"/>
      <c r="F55" s="613" t="s">
        <v>891</v>
      </c>
    </row>
    <row r="56" spans="2:6" ht="15" customHeight="1">
      <c r="B56" s="614" t="s">
        <v>892</v>
      </c>
      <c r="C56" s="615" t="s">
        <v>893</v>
      </c>
      <c r="D56" s="617"/>
      <c r="E56" s="617"/>
      <c r="F56" s="613"/>
    </row>
    <row r="57" spans="2:6" ht="15" customHeight="1">
      <c r="B57" s="614" t="s">
        <v>894</v>
      </c>
      <c r="C57" s="615" t="s">
        <v>895</v>
      </c>
      <c r="D57" s="617"/>
      <c r="E57" s="617"/>
      <c r="F57" s="613"/>
    </row>
    <row r="58" spans="2:6" ht="26">
      <c r="B58" s="614">
        <v>34</v>
      </c>
      <c r="C58" s="615" t="s">
        <v>896</v>
      </c>
      <c r="D58" s="617"/>
      <c r="E58" s="617"/>
      <c r="F58" s="613" t="s">
        <v>897</v>
      </c>
    </row>
    <row r="59" spans="2:6" ht="15" customHeight="1">
      <c r="B59" s="614">
        <v>35</v>
      </c>
      <c r="C59" s="615" t="s">
        <v>898</v>
      </c>
      <c r="D59" s="617"/>
      <c r="E59" s="617"/>
      <c r="F59" s="613" t="s">
        <v>891</v>
      </c>
    </row>
    <row r="60" spans="2:6" ht="15" customHeight="1">
      <c r="B60" s="540">
        <v>36</v>
      </c>
      <c r="C60" s="619" t="s">
        <v>899</v>
      </c>
      <c r="D60" s="620">
        <v>14386.96</v>
      </c>
      <c r="E60" s="620">
        <v>13554.6</v>
      </c>
      <c r="F60" s="613"/>
    </row>
    <row r="61" spans="2:6" ht="15" customHeight="1">
      <c r="B61" s="954" t="s">
        <v>900</v>
      </c>
      <c r="C61" s="955"/>
      <c r="D61" s="955"/>
      <c r="E61" s="955"/>
      <c r="F61" s="956"/>
    </row>
    <row r="62" spans="2:6" ht="15" customHeight="1">
      <c r="B62" s="614">
        <v>37</v>
      </c>
      <c r="C62" s="615" t="s">
        <v>901</v>
      </c>
      <c r="D62" s="535"/>
      <c r="E62" s="535"/>
      <c r="F62" s="622" t="s">
        <v>902</v>
      </c>
    </row>
    <row r="63" spans="2:6" ht="26">
      <c r="B63" s="614">
        <v>38</v>
      </c>
      <c r="C63" s="615" t="s">
        <v>903</v>
      </c>
      <c r="D63" s="535"/>
      <c r="E63" s="535"/>
      <c r="F63" s="613" t="s">
        <v>904</v>
      </c>
    </row>
    <row r="64" spans="2:6" ht="26">
      <c r="B64" s="614">
        <v>39</v>
      </c>
      <c r="C64" s="615" t="s">
        <v>905</v>
      </c>
      <c r="D64" s="535"/>
      <c r="E64" s="535"/>
      <c r="F64" s="613" t="s">
        <v>906</v>
      </c>
    </row>
    <row r="65" spans="2:6" ht="26">
      <c r="B65" s="614">
        <v>40</v>
      </c>
      <c r="C65" s="615" t="s">
        <v>907</v>
      </c>
      <c r="D65" s="535"/>
      <c r="E65" s="535"/>
      <c r="F65" s="613" t="s">
        <v>908</v>
      </c>
    </row>
    <row r="66" spans="2:6" ht="15" customHeight="1">
      <c r="B66" s="614">
        <v>41</v>
      </c>
      <c r="C66" s="615" t="s">
        <v>837</v>
      </c>
      <c r="D66" s="627" t="s">
        <v>443</v>
      </c>
      <c r="E66" s="627" t="s">
        <v>443</v>
      </c>
      <c r="F66" s="613"/>
    </row>
    <row r="67" spans="2:6" ht="15" customHeight="1">
      <c r="B67" s="614">
        <v>42</v>
      </c>
      <c r="C67" s="615" t="s">
        <v>909</v>
      </c>
      <c r="D67" s="535"/>
      <c r="E67" s="535"/>
      <c r="F67" s="613" t="s">
        <v>910</v>
      </c>
    </row>
    <row r="68" spans="2:6" ht="15" customHeight="1">
      <c r="B68" s="614" t="s">
        <v>911</v>
      </c>
      <c r="C68" s="615" t="s">
        <v>912</v>
      </c>
      <c r="D68" s="535"/>
      <c r="E68" s="535"/>
      <c r="F68" s="613"/>
    </row>
    <row r="69" spans="2:6" ht="15" customHeight="1">
      <c r="B69" s="540">
        <v>43</v>
      </c>
      <c r="C69" s="619" t="s">
        <v>913</v>
      </c>
      <c r="D69" s="535"/>
      <c r="E69" s="535"/>
      <c r="F69" s="613"/>
    </row>
    <row r="70" spans="2:6" ht="15" customHeight="1">
      <c r="B70" s="540">
        <v>44</v>
      </c>
      <c r="C70" s="619" t="s">
        <v>914</v>
      </c>
      <c r="D70" s="620">
        <v>14386.96</v>
      </c>
      <c r="E70" s="620">
        <v>13554.6</v>
      </c>
      <c r="F70" s="622"/>
    </row>
    <row r="71" spans="2:6" ht="15" customHeight="1">
      <c r="B71" s="540">
        <v>45</v>
      </c>
      <c r="C71" s="619" t="s">
        <v>915</v>
      </c>
      <c r="D71" s="620">
        <v>172926.31099999999</v>
      </c>
      <c r="E71" s="620">
        <v>168375.38200000001</v>
      </c>
      <c r="F71" s="622"/>
    </row>
    <row r="72" spans="2:6" ht="15" customHeight="1">
      <c r="B72" s="954" t="s">
        <v>916</v>
      </c>
      <c r="C72" s="955"/>
      <c r="D72" s="955"/>
      <c r="E72" s="955"/>
      <c r="F72" s="956"/>
    </row>
    <row r="73" spans="2:6" ht="15" customHeight="1">
      <c r="B73" s="614">
        <v>46</v>
      </c>
      <c r="C73" s="615" t="s">
        <v>917</v>
      </c>
      <c r="D73" s="617">
        <v>14468.298000000001</v>
      </c>
      <c r="E73" s="617">
        <v>13825.895</v>
      </c>
      <c r="F73" s="618" t="s">
        <v>918</v>
      </c>
    </row>
    <row r="74" spans="2:6" ht="26">
      <c r="B74" s="614">
        <v>47</v>
      </c>
      <c r="C74" s="615" t="s">
        <v>919</v>
      </c>
      <c r="D74" s="617"/>
      <c r="E74" s="617"/>
      <c r="F74" s="622" t="s">
        <v>920</v>
      </c>
    </row>
    <row r="75" spans="2:6" ht="15" customHeight="1">
      <c r="B75" s="614" t="s">
        <v>921</v>
      </c>
      <c r="C75" s="615" t="s">
        <v>922</v>
      </c>
      <c r="D75" s="617"/>
      <c r="E75" s="617"/>
      <c r="F75" s="622"/>
    </row>
    <row r="76" spans="2:6" ht="15" customHeight="1">
      <c r="B76" s="614" t="s">
        <v>923</v>
      </c>
      <c r="C76" s="615" t="s">
        <v>924</v>
      </c>
      <c r="D76" s="617"/>
      <c r="E76" s="617"/>
      <c r="F76" s="622"/>
    </row>
    <row r="77" spans="2:6" ht="26">
      <c r="B77" s="614">
        <v>48</v>
      </c>
      <c r="C77" s="615" t="s">
        <v>925</v>
      </c>
      <c r="D77" s="617"/>
      <c r="E77" s="617"/>
      <c r="F77" s="622" t="s">
        <v>926</v>
      </c>
    </row>
    <row r="78" spans="2:6" ht="15" customHeight="1">
      <c r="B78" s="614">
        <v>49</v>
      </c>
      <c r="C78" s="615" t="s">
        <v>927</v>
      </c>
      <c r="D78" s="617"/>
      <c r="E78" s="617"/>
      <c r="F78" s="613" t="s">
        <v>920</v>
      </c>
    </row>
    <row r="79" spans="2:6" ht="15" customHeight="1">
      <c r="B79" s="614">
        <v>50</v>
      </c>
      <c r="C79" s="615" t="s">
        <v>928</v>
      </c>
      <c r="D79" s="617">
        <v>1219.2639999999999</v>
      </c>
      <c r="E79" s="617">
        <v>736.07299999999998</v>
      </c>
      <c r="F79" s="613" t="s">
        <v>929</v>
      </c>
    </row>
    <row r="80" spans="2:6" ht="15" customHeight="1">
      <c r="B80" s="540">
        <v>51</v>
      </c>
      <c r="C80" s="619" t="s">
        <v>930</v>
      </c>
      <c r="D80" s="620">
        <v>15687.562</v>
      </c>
      <c r="E80" s="620">
        <v>14561.968000000001</v>
      </c>
      <c r="F80" s="613"/>
    </row>
    <row r="81" spans="2:6" ht="15" customHeight="1">
      <c r="B81" s="954" t="s">
        <v>931</v>
      </c>
      <c r="C81" s="955"/>
      <c r="D81" s="955"/>
      <c r="E81" s="955"/>
      <c r="F81" s="956"/>
    </row>
    <row r="82" spans="2:6" ht="15" customHeight="1">
      <c r="B82" s="614">
        <v>52</v>
      </c>
      <c r="C82" s="615" t="s">
        <v>932</v>
      </c>
      <c r="D82" s="535"/>
      <c r="E82" s="535"/>
      <c r="F82" s="613" t="s">
        <v>933</v>
      </c>
    </row>
    <row r="83" spans="2:6" ht="26">
      <c r="B83" s="614">
        <v>53</v>
      </c>
      <c r="C83" s="615" t="s">
        <v>934</v>
      </c>
      <c r="D83" s="535"/>
      <c r="E83" s="535"/>
      <c r="F83" s="613" t="s">
        <v>935</v>
      </c>
    </row>
    <row r="84" spans="2:6" ht="26">
      <c r="B84" s="614">
        <v>54</v>
      </c>
      <c r="C84" s="615" t="s">
        <v>936</v>
      </c>
      <c r="D84" s="535"/>
      <c r="E84" s="535"/>
      <c r="F84" s="613" t="s">
        <v>937</v>
      </c>
    </row>
    <row r="85" spans="2:6" ht="15" customHeight="1">
      <c r="B85" s="614" t="s">
        <v>938</v>
      </c>
      <c r="C85" s="615" t="s">
        <v>939</v>
      </c>
      <c r="D85" s="624" t="s">
        <v>443</v>
      </c>
      <c r="E85" s="624" t="s">
        <v>443</v>
      </c>
      <c r="F85" s="613"/>
    </row>
    <row r="86" spans="2:6" ht="26">
      <c r="B86" s="614">
        <v>55</v>
      </c>
      <c r="C86" s="615" t="s">
        <v>940</v>
      </c>
      <c r="D86" s="617">
        <v>-1200</v>
      </c>
      <c r="E86" s="617">
        <v>-1200</v>
      </c>
      <c r="F86" s="618" t="s">
        <v>941</v>
      </c>
    </row>
    <row r="87" spans="2:6" ht="15" customHeight="1">
      <c r="B87" s="614">
        <v>56</v>
      </c>
      <c r="C87" s="615" t="s">
        <v>837</v>
      </c>
      <c r="D87" s="617"/>
      <c r="E87" s="617" t="s">
        <v>443</v>
      </c>
      <c r="F87" s="622"/>
    </row>
    <row r="88" spans="2:6" ht="15" customHeight="1">
      <c r="B88" s="614" t="s">
        <v>942</v>
      </c>
      <c r="C88" s="527" t="s">
        <v>943</v>
      </c>
      <c r="D88" s="617"/>
      <c r="E88" s="617"/>
      <c r="F88" s="613"/>
    </row>
    <row r="89" spans="2:6" ht="15" customHeight="1">
      <c r="B89" s="614" t="s">
        <v>944</v>
      </c>
      <c r="C89" s="527" t="s">
        <v>945</v>
      </c>
      <c r="D89" s="617"/>
      <c r="E89" s="617"/>
      <c r="F89" s="613"/>
    </row>
    <row r="90" spans="2:6" ht="15" customHeight="1">
      <c r="B90" s="540">
        <v>57</v>
      </c>
      <c r="C90" s="532" t="s">
        <v>946</v>
      </c>
      <c r="D90" s="620">
        <v>-1200</v>
      </c>
      <c r="E90" s="620">
        <v>-1200</v>
      </c>
      <c r="F90" s="628"/>
    </row>
    <row r="91" spans="2:6" ht="15" customHeight="1">
      <c r="B91" s="540">
        <v>58</v>
      </c>
      <c r="C91" s="532" t="s">
        <v>947</v>
      </c>
      <c r="D91" s="620">
        <v>14487.562</v>
      </c>
      <c r="E91" s="620">
        <v>13361.968000000001</v>
      </c>
      <c r="F91" s="613"/>
    </row>
    <row r="92" spans="2:6" ht="15" customHeight="1">
      <c r="B92" s="540">
        <v>59</v>
      </c>
      <c r="C92" s="532" t="s">
        <v>948</v>
      </c>
      <c r="D92" s="620">
        <v>187413.87299999999</v>
      </c>
      <c r="E92" s="620">
        <v>181737.35</v>
      </c>
      <c r="F92" s="613"/>
    </row>
    <row r="93" spans="2:6" ht="15" customHeight="1">
      <c r="B93" s="540">
        <v>60</v>
      </c>
      <c r="C93" s="532" t="s">
        <v>949</v>
      </c>
      <c r="D93" s="620">
        <v>851024.93147700001</v>
      </c>
      <c r="E93" s="620">
        <v>787490.135947</v>
      </c>
      <c r="F93" s="626"/>
    </row>
    <row r="94" spans="2:6" ht="15" customHeight="1">
      <c r="B94" s="957" t="s">
        <v>950</v>
      </c>
      <c r="C94" s="958"/>
      <c r="D94" s="958"/>
      <c r="E94" s="958"/>
      <c r="F94" s="959"/>
    </row>
    <row r="95" spans="2:6" ht="15" customHeight="1">
      <c r="B95" s="614">
        <v>61</v>
      </c>
      <c r="C95" s="615" t="s">
        <v>951</v>
      </c>
      <c r="D95" s="629">
        <v>0.18629200000000001</v>
      </c>
      <c r="E95" s="629">
        <v>0.1966</v>
      </c>
      <c r="F95" s="613" t="s">
        <v>952</v>
      </c>
    </row>
    <row r="96" spans="2:6" ht="15" customHeight="1">
      <c r="B96" s="614">
        <v>62</v>
      </c>
      <c r="C96" s="615" t="s">
        <v>953</v>
      </c>
      <c r="D96" s="629">
        <v>0.20319799999999999</v>
      </c>
      <c r="E96" s="629">
        <v>0.213813</v>
      </c>
      <c r="F96" s="613" t="s">
        <v>954</v>
      </c>
    </row>
    <row r="97" spans="2:6" ht="15" customHeight="1">
      <c r="B97" s="614">
        <v>63</v>
      </c>
      <c r="C97" s="615" t="s">
        <v>955</v>
      </c>
      <c r="D97" s="629">
        <v>0.220221</v>
      </c>
      <c r="E97" s="629">
        <v>0.23078000000000001</v>
      </c>
      <c r="F97" s="613" t="s">
        <v>956</v>
      </c>
    </row>
    <row r="98" spans="2:6">
      <c r="B98" s="614">
        <v>64</v>
      </c>
      <c r="C98" s="615" t="s">
        <v>957</v>
      </c>
      <c r="D98" s="629">
        <v>0.12292</v>
      </c>
      <c r="E98" s="629">
        <v>0.12285</v>
      </c>
      <c r="F98" s="613" t="s">
        <v>958</v>
      </c>
    </row>
    <row r="99" spans="2:6" ht="15" customHeight="1">
      <c r="B99" s="614">
        <v>65</v>
      </c>
      <c r="C99" s="615" t="s">
        <v>959</v>
      </c>
      <c r="D99" s="629">
        <v>2.5000000000000001E-2</v>
      </c>
      <c r="E99" s="629">
        <v>2.5000000000000001E-2</v>
      </c>
      <c r="F99" s="613"/>
    </row>
    <row r="100" spans="2:6" ht="15" customHeight="1">
      <c r="B100" s="614">
        <v>66</v>
      </c>
      <c r="C100" s="615" t="s">
        <v>960</v>
      </c>
      <c r="D100" s="629">
        <v>1.023E-3</v>
      </c>
      <c r="E100" s="629">
        <v>6.8099999999999996E-4</v>
      </c>
      <c r="F100" s="613"/>
    </row>
    <row r="101" spans="2:6" ht="15" customHeight="1">
      <c r="B101" s="614">
        <v>67</v>
      </c>
      <c r="C101" s="615" t="s">
        <v>961</v>
      </c>
      <c r="D101" s="629">
        <v>0.03</v>
      </c>
      <c r="E101" s="629">
        <v>0.03</v>
      </c>
      <c r="F101" s="613"/>
    </row>
    <row r="102" spans="2:6" ht="15" customHeight="1">
      <c r="B102" s="614" t="s">
        <v>962</v>
      </c>
      <c r="C102" s="615" t="s">
        <v>963</v>
      </c>
      <c r="D102" s="629">
        <v>9.9989999999999992E-3</v>
      </c>
      <c r="E102" s="629">
        <v>0.01</v>
      </c>
      <c r="F102" s="613"/>
    </row>
    <row r="103" spans="2:6" ht="15" customHeight="1">
      <c r="B103" s="614" t="s">
        <v>964</v>
      </c>
      <c r="C103" s="615" t="s">
        <v>965</v>
      </c>
      <c r="D103" s="629">
        <v>1.217E-2</v>
      </c>
      <c r="E103" s="629">
        <v>1.217E-2</v>
      </c>
      <c r="F103" s="613"/>
    </row>
    <row r="104" spans="2:6" ht="29.25" customHeight="1">
      <c r="B104" s="614">
        <v>68</v>
      </c>
      <c r="C104" s="619" t="s">
        <v>966</v>
      </c>
      <c r="D104" s="630">
        <v>0.12190136610584724</v>
      </c>
      <c r="E104" s="630">
        <v>0.13200000000000001</v>
      </c>
      <c r="F104" s="613" t="s">
        <v>967</v>
      </c>
    </row>
    <row r="105" spans="2:6" ht="15" customHeight="1">
      <c r="B105" s="614">
        <v>69</v>
      </c>
      <c r="C105" s="527" t="s">
        <v>837</v>
      </c>
      <c r="D105" s="631"/>
      <c r="E105" s="631" t="s">
        <v>443</v>
      </c>
      <c r="F105" s="622"/>
    </row>
    <row r="106" spans="2:6" ht="15" customHeight="1">
      <c r="B106" s="614">
        <v>70</v>
      </c>
      <c r="C106" s="527" t="s">
        <v>837</v>
      </c>
      <c r="D106" s="631" t="s">
        <v>443</v>
      </c>
      <c r="E106" s="631" t="s">
        <v>443</v>
      </c>
      <c r="F106" s="622"/>
    </row>
    <row r="107" spans="2:6" ht="15" customHeight="1">
      <c r="B107" s="614">
        <v>71</v>
      </c>
      <c r="C107" s="527" t="s">
        <v>837</v>
      </c>
      <c r="D107" s="631" t="s">
        <v>443</v>
      </c>
      <c r="E107" s="631" t="s">
        <v>443</v>
      </c>
      <c r="F107" s="632"/>
    </row>
    <row r="108" spans="2:6" ht="15" customHeight="1">
      <c r="B108" s="954" t="s">
        <v>968</v>
      </c>
      <c r="C108" s="955"/>
      <c r="D108" s="955"/>
      <c r="E108" s="955"/>
      <c r="F108" s="956"/>
    </row>
    <row r="109" spans="2:6" ht="26">
      <c r="B109" s="614">
        <v>72</v>
      </c>
      <c r="C109" s="615" t="s">
        <v>969</v>
      </c>
      <c r="D109" s="617">
        <v>3029.4009999999998</v>
      </c>
      <c r="E109" s="617">
        <v>3472.6219999999998</v>
      </c>
      <c r="F109" s="633" t="s">
        <v>970</v>
      </c>
    </row>
    <row r="110" spans="2:6" ht="26">
      <c r="B110" s="614">
        <v>73</v>
      </c>
      <c r="C110" s="615" t="s">
        <v>971</v>
      </c>
      <c r="D110" s="617">
        <v>9385.6489999999994</v>
      </c>
      <c r="E110" s="617">
        <v>9203.3070000000007</v>
      </c>
      <c r="F110" s="613" t="s">
        <v>972</v>
      </c>
    </row>
    <row r="111" spans="2:6" ht="15" customHeight="1">
      <c r="B111" s="614">
        <v>74</v>
      </c>
      <c r="C111" s="615" t="s">
        <v>837</v>
      </c>
      <c r="D111" s="617" t="s">
        <v>443</v>
      </c>
      <c r="E111" s="617" t="s">
        <v>443</v>
      </c>
      <c r="F111" s="613"/>
    </row>
    <row r="112" spans="2:6" ht="26">
      <c r="B112" s="614">
        <v>75</v>
      </c>
      <c r="C112" s="615" t="s">
        <v>973</v>
      </c>
      <c r="D112" s="617">
        <v>664.65300000000002</v>
      </c>
      <c r="E112" s="617">
        <v>667.48199999999997</v>
      </c>
      <c r="F112" s="613" t="s">
        <v>974</v>
      </c>
    </row>
    <row r="113" spans="2:6" ht="15" customHeight="1">
      <c r="B113" s="954" t="s">
        <v>975</v>
      </c>
      <c r="C113" s="955"/>
      <c r="D113" s="955"/>
      <c r="E113" s="955"/>
      <c r="F113" s="956"/>
    </row>
    <row r="114" spans="2:6">
      <c r="B114" s="614">
        <v>76</v>
      </c>
      <c r="C114" s="615" t="s">
        <v>976</v>
      </c>
      <c r="D114" s="617"/>
      <c r="E114" s="617"/>
      <c r="F114" s="613">
        <v>62</v>
      </c>
    </row>
    <row r="115" spans="2:6" ht="15" customHeight="1">
      <c r="B115" s="614">
        <v>77</v>
      </c>
      <c r="C115" s="615" t="s">
        <v>977</v>
      </c>
      <c r="D115" s="617">
        <v>1067.7865793374999</v>
      </c>
      <c r="E115" s="617">
        <v>890.9042910375</v>
      </c>
      <c r="F115" s="613">
        <v>62</v>
      </c>
    </row>
    <row r="116" spans="2:6" ht="26">
      <c r="B116" s="600">
        <v>78</v>
      </c>
      <c r="C116" s="634" t="s">
        <v>978</v>
      </c>
      <c r="D116" s="617">
        <v>1219.2639999999999</v>
      </c>
      <c r="E116" s="617">
        <v>736.07299999999998</v>
      </c>
      <c r="F116" s="613">
        <v>62</v>
      </c>
    </row>
    <row r="117" spans="2:6" ht="15" customHeight="1">
      <c r="B117" s="614">
        <v>79</v>
      </c>
      <c r="C117" s="615" t="s">
        <v>979</v>
      </c>
      <c r="D117" s="617">
        <v>3236.8814408520002</v>
      </c>
      <c r="E117" s="617">
        <v>3060.0817233299999</v>
      </c>
      <c r="F117" s="635">
        <v>62</v>
      </c>
    </row>
    <row r="118" spans="2:6" ht="21" customHeight="1">
      <c r="B118" s="951" t="s">
        <v>980</v>
      </c>
      <c r="C118" s="952"/>
      <c r="D118" s="952"/>
      <c r="E118" s="952"/>
      <c r="F118" s="953"/>
    </row>
    <row r="119" spans="2:6" ht="15" customHeight="1">
      <c r="B119" s="614">
        <v>80</v>
      </c>
      <c r="C119" s="615" t="s">
        <v>981</v>
      </c>
      <c r="D119" s="535"/>
      <c r="E119" s="535"/>
      <c r="F119" s="613" t="s">
        <v>982</v>
      </c>
    </row>
    <row r="120" spans="2:6" ht="15" customHeight="1">
      <c r="B120" s="614">
        <v>81</v>
      </c>
      <c r="C120" s="615" t="s">
        <v>983</v>
      </c>
      <c r="D120" s="535"/>
      <c r="E120" s="535"/>
      <c r="F120" s="613" t="s">
        <v>982</v>
      </c>
    </row>
    <row r="121" spans="2:6" ht="15" customHeight="1">
      <c r="B121" s="614">
        <v>82</v>
      </c>
      <c r="C121" s="615" t="s">
        <v>984</v>
      </c>
      <c r="D121" s="535"/>
      <c r="E121" s="535"/>
      <c r="F121" s="613" t="s">
        <v>985</v>
      </c>
    </row>
    <row r="122" spans="2:6" ht="15" customHeight="1">
      <c r="B122" s="614">
        <v>83</v>
      </c>
      <c r="C122" s="615" t="s">
        <v>986</v>
      </c>
      <c r="D122" s="535"/>
      <c r="E122" s="535"/>
      <c r="F122" s="613" t="s">
        <v>985</v>
      </c>
    </row>
    <row r="123" spans="2:6" ht="15" customHeight="1">
      <c r="B123" s="614">
        <v>84</v>
      </c>
      <c r="C123" s="615" t="s">
        <v>987</v>
      </c>
      <c r="D123" s="535"/>
      <c r="E123" s="535"/>
      <c r="F123" s="613" t="s">
        <v>988</v>
      </c>
    </row>
    <row r="124" spans="2:6" ht="15" customHeight="1">
      <c r="B124" s="614">
        <v>85</v>
      </c>
      <c r="C124" s="615" t="s">
        <v>989</v>
      </c>
      <c r="D124" s="535"/>
      <c r="E124" s="535"/>
      <c r="F124" s="613" t="s">
        <v>988</v>
      </c>
    </row>
    <row r="125" spans="2:6" ht="15" customHeight="1"/>
    <row r="126" spans="2:6">
      <c r="B126" s="246" t="s">
        <v>242</v>
      </c>
    </row>
    <row r="127" spans="2:6">
      <c r="B127" s="9" t="s">
        <v>990</v>
      </c>
      <c r="E127" s="22"/>
      <c r="F127" s="9"/>
    </row>
    <row r="128" spans="2:6">
      <c r="E128" s="22"/>
      <c r="F128" s="9"/>
    </row>
    <row r="129" spans="5:6">
      <c r="E129" s="22"/>
      <c r="F129" s="9"/>
    </row>
    <row r="130" spans="5:6" ht="13" customHeight="1">
      <c r="E130" s="22"/>
      <c r="F130" s="9"/>
    </row>
  </sheetData>
  <mergeCells count="11">
    <mergeCell ref="D6:E6"/>
    <mergeCell ref="B118:F118"/>
    <mergeCell ref="B81:F81"/>
    <mergeCell ref="B94:F94"/>
    <mergeCell ref="B108:F108"/>
    <mergeCell ref="B113:F113"/>
    <mergeCell ref="B72:F72"/>
    <mergeCell ref="B8:F8"/>
    <mergeCell ref="B20:F20"/>
    <mergeCell ref="B51:F51"/>
    <mergeCell ref="B61:F61"/>
  </mergeCells>
  <pageMargins left="0.70866141732283472" right="0.70866141732283472" top="0.74803149606299213" bottom="0.74803149606299213" header="0.31496062992125984" footer="0.31496062992125984"/>
  <pageSetup paperSize="9" scale="41" fitToHeight="2" orientation="portrait" verticalDpi="1200" r:id="rId1"/>
  <rowBreaks count="1" manualBreakCount="1">
    <brk id="8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CEDD-1512-4DC8-BDFD-8F3D07B3493D}">
  <sheetPr codeName="Sheet21"/>
  <dimension ref="A1:G44"/>
  <sheetViews>
    <sheetView zoomScaleNormal="100" workbookViewId="0"/>
  </sheetViews>
  <sheetFormatPr defaultColWidth="9" defaultRowHeight="13"/>
  <cols>
    <col min="1" max="1" width="9" style="1"/>
    <col min="2" max="2" width="6.1796875" style="1" customWidth="1"/>
    <col min="3" max="3" width="63.81640625" style="1" customWidth="1"/>
    <col min="4" max="4" width="18.7265625" style="1" customWidth="1"/>
    <col min="5" max="5" width="16.81640625" style="1" customWidth="1"/>
    <col min="6" max="6" width="13.453125" style="153" customWidth="1"/>
    <col min="7" max="16384" width="9" style="1"/>
  </cols>
  <sheetData>
    <row r="1" spans="1:7">
      <c r="A1" s="22" t="s">
        <v>111</v>
      </c>
      <c r="C1" s="43"/>
    </row>
    <row r="2" spans="1:7">
      <c r="A2" s="22"/>
      <c r="C2" s="43"/>
    </row>
    <row r="3" spans="1:7">
      <c r="B3" s="136" t="s">
        <v>1</v>
      </c>
    </row>
    <row r="4" spans="1:7">
      <c r="B4" s="43"/>
      <c r="C4" s="43"/>
      <c r="D4" s="43"/>
      <c r="E4" s="43"/>
      <c r="F4" s="370"/>
      <c r="G4" s="15"/>
    </row>
    <row r="5" spans="1:7">
      <c r="D5" s="636" t="s">
        <v>113</v>
      </c>
      <c r="E5" s="636" t="s">
        <v>114</v>
      </c>
      <c r="F5" s="637" t="s">
        <v>115</v>
      </c>
    </row>
    <row r="6" spans="1:7" ht="45" customHeight="1">
      <c r="B6" s="961"/>
      <c r="C6" s="962"/>
      <c r="D6" s="512" t="s">
        <v>991</v>
      </c>
      <c r="E6" s="512" t="s">
        <v>992</v>
      </c>
      <c r="F6" s="512" t="s">
        <v>993</v>
      </c>
    </row>
    <row r="7" spans="1:7">
      <c r="B7" s="963" t="s">
        <v>492</v>
      </c>
      <c r="C7" s="963"/>
      <c r="D7" s="512" t="s">
        <v>994</v>
      </c>
      <c r="E7" s="638" t="s">
        <v>994</v>
      </c>
      <c r="F7" s="639"/>
    </row>
    <row r="8" spans="1:7">
      <c r="B8" s="964" t="s">
        <v>995</v>
      </c>
      <c r="C8" s="965"/>
      <c r="D8" s="965"/>
      <c r="E8" s="965"/>
      <c r="F8" s="966"/>
    </row>
    <row r="9" spans="1:7">
      <c r="B9" s="596">
        <v>1</v>
      </c>
      <c r="C9" s="597" t="s">
        <v>996</v>
      </c>
      <c r="D9" s="640">
        <v>825404</v>
      </c>
      <c r="E9" s="640">
        <v>825404</v>
      </c>
      <c r="F9" s="637"/>
    </row>
    <row r="10" spans="1:7">
      <c r="B10" s="596">
        <v>2</v>
      </c>
      <c r="C10" s="597" t="s">
        <v>997</v>
      </c>
      <c r="D10" s="640">
        <v>18297</v>
      </c>
      <c r="E10" s="640">
        <v>18297</v>
      </c>
      <c r="F10" s="637"/>
    </row>
    <row r="11" spans="1:7">
      <c r="B11" s="596">
        <v>3</v>
      </c>
      <c r="C11" s="597" t="s">
        <v>998</v>
      </c>
      <c r="D11" s="640">
        <v>100947</v>
      </c>
      <c r="E11" s="640">
        <v>96369</v>
      </c>
      <c r="F11" s="637"/>
    </row>
    <row r="12" spans="1:7">
      <c r="B12" s="596">
        <v>4</v>
      </c>
      <c r="C12" s="597" t="s">
        <v>999</v>
      </c>
      <c r="D12" s="640">
        <v>1994520</v>
      </c>
      <c r="E12" s="640">
        <v>1997965</v>
      </c>
      <c r="F12" s="637"/>
    </row>
    <row r="13" spans="1:7">
      <c r="B13" s="596">
        <v>5</v>
      </c>
      <c r="C13" s="597" t="s">
        <v>225</v>
      </c>
      <c r="D13" s="640">
        <v>341749</v>
      </c>
      <c r="E13" s="640">
        <v>329541</v>
      </c>
      <c r="F13" s="637"/>
    </row>
    <row r="14" spans="1:7">
      <c r="B14" s="596"/>
      <c r="C14" s="641" t="s">
        <v>1000</v>
      </c>
      <c r="D14" s="642"/>
      <c r="E14" s="642">
        <v>1200</v>
      </c>
      <c r="F14" s="637">
        <v>55</v>
      </c>
    </row>
    <row r="15" spans="1:7">
      <c r="B15" s="596">
        <v>6</v>
      </c>
      <c r="C15" s="597" t="s">
        <v>1001</v>
      </c>
      <c r="D15" s="640">
        <v>94826</v>
      </c>
      <c r="E15" s="640">
        <v>71542</v>
      </c>
      <c r="F15" s="637"/>
    </row>
    <row r="16" spans="1:7">
      <c r="B16" s="596">
        <v>7</v>
      </c>
      <c r="C16" s="597" t="s">
        <v>1002</v>
      </c>
      <c r="D16" s="640">
        <v>349375</v>
      </c>
      <c r="E16" s="640"/>
      <c r="F16" s="637"/>
    </row>
    <row r="17" spans="2:6">
      <c r="B17" s="596">
        <v>8</v>
      </c>
      <c r="C17" s="597" t="s">
        <v>1003</v>
      </c>
      <c r="D17" s="640">
        <v>284611</v>
      </c>
      <c r="E17" s="640">
        <v>276175</v>
      </c>
      <c r="F17" s="637"/>
    </row>
    <row r="18" spans="2:6">
      <c r="B18" s="596">
        <v>9</v>
      </c>
      <c r="C18" s="597" t="s">
        <v>1004</v>
      </c>
      <c r="D18" s="640">
        <v>102953</v>
      </c>
      <c r="E18" s="640">
        <v>109970</v>
      </c>
      <c r="F18" s="637"/>
    </row>
    <row r="19" spans="2:6">
      <c r="B19" s="596"/>
      <c r="C19" s="641" t="s">
        <v>1005</v>
      </c>
      <c r="D19" s="643"/>
      <c r="E19" s="642">
        <v>5378</v>
      </c>
      <c r="F19" s="637">
        <v>8</v>
      </c>
    </row>
    <row r="20" spans="2:6">
      <c r="B20" s="596"/>
      <c r="C20" s="641" t="s">
        <v>1006</v>
      </c>
      <c r="D20" s="643"/>
      <c r="E20" s="642">
        <v>18663</v>
      </c>
      <c r="F20" s="637">
        <v>15</v>
      </c>
    </row>
    <row r="21" spans="2:6">
      <c r="B21" s="596"/>
      <c r="C21" s="597" t="s">
        <v>1007</v>
      </c>
      <c r="D21" s="643"/>
      <c r="E21" s="642">
        <v>8</v>
      </c>
      <c r="F21" s="637">
        <v>10</v>
      </c>
    </row>
    <row r="22" spans="2:6">
      <c r="B22" s="596">
        <v>10</v>
      </c>
      <c r="C22" s="644" t="s">
        <v>1008</v>
      </c>
      <c r="D22" s="645">
        <v>4112682</v>
      </c>
      <c r="E22" s="645">
        <v>3725263</v>
      </c>
      <c r="F22" s="637"/>
    </row>
    <row r="23" spans="2:6">
      <c r="B23" s="964" t="s">
        <v>1009</v>
      </c>
      <c r="C23" s="965"/>
      <c r="D23" s="965"/>
      <c r="E23" s="965"/>
      <c r="F23" s="966"/>
    </row>
    <row r="24" spans="2:6">
      <c r="B24" s="596">
        <v>1</v>
      </c>
      <c r="C24" s="597" t="s">
        <v>1010</v>
      </c>
      <c r="D24" s="640">
        <v>175810</v>
      </c>
      <c r="E24" s="640">
        <v>174739.81064146201</v>
      </c>
      <c r="F24" s="637"/>
    </row>
    <row r="25" spans="2:6">
      <c r="B25" s="596">
        <v>2</v>
      </c>
      <c r="C25" s="597" t="s">
        <v>1011</v>
      </c>
      <c r="D25" s="640">
        <v>2072543</v>
      </c>
      <c r="E25" s="640">
        <v>2083457.1844844699</v>
      </c>
      <c r="F25" s="637"/>
    </row>
    <row r="26" spans="2:6">
      <c r="B26" s="596">
        <v>3</v>
      </c>
      <c r="C26" s="597" t="s">
        <v>1012</v>
      </c>
      <c r="D26" s="640">
        <v>351357</v>
      </c>
      <c r="E26" s="640"/>
      <c r="F26" s="637"/>
    </row>
    <row r="27" spans="2:6">
      <c r="B27" s="596">
        <v>4</v>
      </c>
      <c r="C27" s="597" t="s">
        <v>1013</v>
      </c>
      <c r="D27" s="640">
        <v>31729</v>
      </c>
      <c r="E27" s="640"/>
      <c r="F27" s="637"/>
    </row>
    <row r="28" spans="2:6">
      <c r="B28" s="596">
        <v>5</v>
      </c>
      <c r="C28" s="597" t="s">
        <v>1014</v>
      </c>
      <c r="D28" s="640">
        <v>818889</v>
      </c>
      <c r="E28" s="640">
        <v>818888.86078165099</v>
      </c>
      <c r="F28" s="637"/>
    </row>
    <row r="29" spans="2:6">
      <c r="B29" s="596">
        <v>6</v>
      </c>
      <c r="C29" s="597" t="s">
        <v>1015</v>
      </c>
      <c r="D29" s="640">
        <v>41951</v>
      </c>
      <c r="E29" s="640">
        <v>41951.017452979999</v>
      </c>
      <c r="F29" s="637"/>
    </row>
    <row r="30" spans="2:6">
      <c r="B30" s="596">
        <v>7</v>
      </c>
      <c r="C30" s="597" t="s">
        <v>1003</v>
      </c>
      <c r="D30" s="640">
        <v>296473</v>
      </c>
      <c r="E30" s="640">
        <v>285605.69254717499</v>
      </c>
      <c r="F30" s="637"/>
    </row>
    <row r="31" spans="2:6">
      <c r="B31" s="596">
        <v>8</v>
      </c>
      <c r="C31" s="597" t="s">
        <v>1016</v>
      </c>
      <c r="D31" s="640">
        <v>6860</v>
      </c>
      <c r="E31" s="640">
        <v>6860.44651092</v>
      </c>
      <c r="F31" s="637"/>
    </row>
    <row r="32" spans="2:6">
      <c r="B32" s="596">
        <v>9</v>
      </c>
      <c r="C32" s="597" t="s">
        <v>1017</v>
      </c>
      <c r="D32" s="640">
        <v>124281</v>
      </c>
      <c r="E32" s="640">
        <v>120971.21386558164</v>
      </c>
      <c r="F32" s="637"/>
    </row>
    <row r="33" spans="2:6">
      <c r="B33" s="596"/>
      <c r="C33" s="641" t="s">
        <v>1018</v>
      </c>
      <c r="D33" s="642"/>
      <c r="E33" s="642">
        <v>14387</v>
      </c>
      <c r="F33" s="637">
        <v>30</v>
      </c>
    </row>
    <row r="34" spans="2:6">
      <c r="B34" s="596"/>
      <c r="C34" s="641" t="s">
        <v>1019</v>
      </c>
      <c r="D34" s="642"/>
      <c r="E34" s="642">
        <v>14468</v>
      </c>
      <c r="F34" s="637">
        <v>46</v>
      </c>
    </row>
    <row r="35" spans="2:6">
      <c r="B35" s="596">
        <v>10</v>
      </c>
      <c r="C35" s="644" t="s">
        <v>1020</v>
      </c>
      <c r="D35" s="645">
        <v>3919893</v>
      </c>
      <c r="E35" s="645">
        <v>3532474.2262842394</v>
      </c>
      <c r="F35" s="637"/>
    </row>
    <row r="36" spans="2:6">
      <c r="B36" s="964" t="s">
        <v>1021</v>
      </c>
      <c r="C36" s="965"/>
      <c r="D36" s="965"/>
      <c r="E36" s="965"/>
      <c r="F36" s="966"/>
    </row>
    <row r="37" spans="2:6">
      <c r="B37" s="596">
        <v>1</v>
      </c>
      <c r="C37" s="644" t="s">
        <v>1022</v>
      </c>
      <c r="D37" s="645">
        <v>192789</v>
      </c>
      <c r="E37" s="645">
        <v>192789</v>
      </c>
      <c r="F37" s="637"/>
    </row>
    <row r="38" spans="2:6" ht="14.5">
      <c r="B38" s="596">
        <v>2</v>
      </c>
      <c r="C38" s="646" t="s">
        <v>1023</v>
      </c>
      <c r="D38" s="645">
        <v>4112682</v>
      </c>
      <c r="E38" s="645">
        <v>3725263.2262842394</v>
      </c>
      <c r="F38" s="637"/>
    </row>
    <row r="41" spans="2:6" s="245" customFormat="1" ht="12.75" customHeight="1">
      <c r="B41" s="246" t="s">
        <v>242</v>
      </c>
      <c r="F41" s="371"/>
    </row>
    <row r="42" spans="2:6" ht="43.5" customHeight="1">
      <c r="B42" s="960" t="s">
        <v>1024</v>
      </c>
      <c r="C42" s="960"/>
      <c r="D42" s="960"/>
      <c r="E42" s="960"/>
      <c r="F42" s="960"/>
    </row>
    <row r="43" spans="2:6" ht="12.75" customHeight="1"/>
    <row r="44" spans="2:6" ht="14.5">
      <c r="C44" s="187"/>
    </row>
  </sheetData>
  <mergeCells count="6">
    <mergeCell ref="B42:F42"/>
    <mergeCell ref="B6:C6"/>
    <mergeCell ref="B7:C7"/>
    <mergeCell ref="B8:F8"/>
    <mergeCell ref="B23:F23"/>
    <mergeCell ref="B36:F36"/>
  </mergeCells>
  <pageMargins left="0.70866141732283472" right="0.70866141732283472" top="0.74803149606299213" bottom="0.74803149606299213" header="0.31496062992125984" footer="0.31496062992125984"/>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3A78-B2EF-44AB-AC0D-77DF3867F0CC}">
  <sheetPr codeName="Sheet23">
    <pageSetUpPr fitToPage="1"/>
  </sheetPr>
  <dimension ref="A1:E16"/>
  <sheetViews>
    <sheetView zoomScaleNormal="100" workbookViewId="0"/>
  </sheetViews>
  <sheetFormatPr defaultColWidth="9.1796875" defaultRowHeight="13"/>
  <cols>
    <col min="1" max="1" width="9.1796875" style="1"/>
    <col min="2" max="2" width="7.7265625" style="1" customWidth="1"/>
    <col min="3" max="3" width="94.81640625" style="1" customWidth="1"/>
    <col min="4" max="5" width="23.54296875" style="1" bestFit="1" customWidth="1"/>
    <col min="6" max="16384" width="9.1796875" style="1"/>
  </cols>
  <sheetData>
    <row r="1" spans="1:5">
      <c r="A1" s="72" t="s">
        <v>111</v>
      </c>
    </row>
    <row r="3" spans="1:5">
      <c r="B3" s="338" t="s">
        <v>80</v>
      </c>
    </row>
    <row r="4" spans="1:5">
      <c r="C4" s="247"/>
      <c r="D4" s="248"/>
      <c r="E4" s="248"/>
    </row>
    <row r="5" spans="1:5">
      <c r="B5" s="249"/>
      <c r="C5" s="249"/>
      <c r="D5" s="250" t="s">
        <v>113</v>
      </c>
      <c r="E5" s="250" t="s">
        <v>113</v>
      </c>
    </row>
    <row r="6" spans="1:5" ht="39">
      <c r="B6" s="969" t="s">
        <v>118</v>
      </c>
      <c r="C6" s="970"/>
      <c r="D6" s="647" t="s">
        <v>1025</v>
      </c>
      <c r="E6" s="647" t="s">
        <v>1025</v>
      </c>
    </row>
    <row r="7" spans="1:5">
      <c r="B7" s="971"/>
      <c r="C7" s="972"/>
      <c r="D7" s="648" t="s">
        <v>119</v>
      </c>
      <c r="E7" s="649" t="s">
        <v>121</v>
      </c>
    </row>
    <row r="8" spans="1:5">
      <c r="B8" s="967" t="s">
        <v>1026</v>
      </c>
      <c r="C8" s="968"/>
      <c r="D8" s="650"/>
      <c r="E8" s="650"/>
    </row>
    <row r="9" spans="1:5">
      <c r="B9" s="651">
        <v>1</v>
      </c>
      <c r="C9" s="652" t="s">
        <v>1027</v>
      </c>
      <c r="D9" s="653">
        <v>306986.05383679795</v>
      </c>
      <c r="E9" s="653">
        <v>280762.56293928996</v>
      </c>
    </row>
    <row r="10" spans="1:5">
      <c r="B10" s="654" t="s">
        <v>1028</v>
      </c>
      <c r="C10" s="655" t="s">
        <v>1029</v>
      </c>
      <c r="D10" s="653">
        <v>229732.90481380801</v>
      </c>
      <c r="E10" s="653">
        <v>211820.64423685402</v>
      </c>
    </row>
    <row r="11" spans="1:5">
      <c r="B11" s="651">
        <v>2</v>
      </c>
      <c r="C11" s="652" t="s">
        <v>1030</v>
      </c>
      <c r="D11" s="653">
        <v>851024.93254750909</v>
      </c>
      <c r="E11" s="653">
        <v>787490.13642148592</v>
      </c>
    </row>
    <row r="12" spans="1:5">
      <c r="B12" s="651">
        <v>3</v>
      </c>
      <c r="C12" s="652" t="s">
        <v>1031</v>
      </c>
      <c r="D12" s="656">
        <v>0.36072500000000002</v>
      </c>
      <c r="E12" s="656">
        <v>0.35652800000000001</v>
      </c>
    </row>
    <row r="13" spans="1:5">
      <c r="B13" s="654" t="s">
        <v>822</v>
      </c>
      <c r="C13" s="655" t="s">
        <v>1029</v>
      </c>
      <c r="D13" s="657">
        <v>0.26994899999999999</v>
      </c>
      <c r="E13" s="657">
        <v>0.268982</v>
      </c>
    </row>
    <row r="14" spans="1:5">
      <c r="B14" s="651">
        <v>4</v>
      </c>
      <c r="C14" s="652" t="s">
        <v>1032</v>
      </c>
      <c r="D14" s="658">
        <v>4003075.2570000002</v>
      </c>
      <c r="E14" s="658">
        <v>3352452.3670000001</v>
      </c>
    </row>
    <row r="15" spans="1:5">
      <c r="B15" s="651">
        <v>5</v>
      </c>
      <c r="C15" s="652" t="s">
        <v>1033</v>
      </c>
      <c r="D15" s="656">
        <v>7.6688000000000006E-2</v>
      </c>
      <c r="E15" s="656">
        <v>8.3748000000000003E-2</v>
      </c>
    </row>
    <row r="16" spans="1:5">
      <c r="B16" s="654" t="s">
        <v>828</v>
      </c>
      <c r="C16" s="655" t="s">
        <v>1034</v>
      </c>
      <c r="D16" s="657">
        <v>5.7389000000000003E-2</v>
      </c>
      <c r="E16" s="657">
        <v>6.3184000000000004E-2</v>
      </c>
    </row>
  </sheetData>
  <mergeCells count="2">
    <mergeCell ref="B8:C8"/>
    <mergeCell ref="B6:C7"/>
  </mergeCells>
  <conditionalFormatting sqref="D9:D10">
    <cfRule type="cellIs" dxfId="16" priority="19" stopIfTrue="1" operator="lessThan">
      <formula>0</formula>
    </cfRule>
  </conditionalFormatting>
  <conditionalFormatting sqref="D11 D14:D15">
    <cfRule type="cellIs" dxfId="15" priority="17" stopIfTrue="1" operator="lessThan">
      <formula>0</formula>
    </cfRule>
  </conditionalFormatting>
  <conditionalFormatting sqref="D8">
    <cfRule type="cellIs" dxfId="14" priority="16" stopIfTrue="1" operator="lessThan">
      <formula>0</formula>
    </cfRule>
  </conditionalFormatting>
  <conditionalFormatting sqref="D13">
    <cfRule type="cellIs" dxfId="13" priority="14" stopIfTrue="1" operator="lessThan">
      <formula>0</formula>
    </cfRule>
  </conditionalFormatting>
  <conditionalFormatting sqref="D16">
    <cfRule type="cellIs" dxfId="12" priority="12" stopIfTrue="1" operator="lessThan">
      <formula>0</formula>
    </cfRule>
  </conditionalFormatting>
  <conditionalFormatting sqref="D12">
    <cfRule type="cellIs" dxfId="11" priority="8" stopIfTrue="1" operator="lessThan">
      <formula>0</formula>
    </cfRule>
  </conditionalFormatting>
  <conditionalFormatting sqref="E9:E10">
    <cfRule type="cellIs" dxfId="10" priority="6" stopIfTrue="1" operator="lessThan">
      <formula>0</formula>
    </cfRule>
  </conditionalFormatting>
  <conditionalFormatting sqref="E11 E14:E15">
    <cfRule type="cellIs" dxfId="9" priority="5" stopIfTrue="1" operator="lessThan">
      <formula>0</formula>
    </cfRule>
  </conditionalFormatting>
  <conditionalFormatting sqref="E8">
    <cfRule type="cellIs" dxfId="8" priority="4" stopIfTrue="1" operator="lessThan">
      <formula>0</formula>
    </cfRule>
  </conditionalFormatting>
  <conditionalFormatting sqref="E13">
    <cfRule type="cellIs" dxfId="7" priority="3" stopIfTrue="1" operator="lessThan">
      <formula>0</formula>
    </cfRule>
  </conditionalFormatting>
  <conditionalFormatting sqref="E16">
    <cfRule type="cellIs" dxfId="6" priority="2" stopIfTrue="1" operator="lessThan">
      <formula>0</formula>
    </cfRule>
  </conditionalFormatting>
  <conditionalFormatting sqref="E12">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8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DCE7-D1DC-4BF0-90F3-3C15E5AEC7EB}">
  <sheetPr codeName="Sheet43"/>
  <dimension ref="A1:O26"/>
  <sheetViews>
    <sheetView zoomScale="70" zoomScaleNormal="70" workbookViewId="0"/>
  </sheetViews>
  <sheetFormatPr defaultColWidth="9.1796875" defaultRowHeight="13"/>
  <cols>
    <col min="1" max="1" width="7.453125" style="1" customWidth="1"/>
    <col min="2" max="2" width="20.54296875" style="1" customWidth="1"/>
    <col min="3" max="15" width="18.453125" style="1" customWidth="1"/>
    <col min="16" max="16384" width="9.1796875" style="1"/>
  </cols>
  <sheetData>
    <row r="1" spans="1:15">
      <c r="A1" s="22" t="s">
        <v>111</v>
      </c>
    </row>
    <row r="2" spans="1:15">
      <c r="K2" s="2"/>
      <c r="L2" s="2"/>
      <c r="M2" s="2"/>
    </row>
    <row r="3" spans="1:15">
      <c r="B3" s="10" t="s">
        <v>2</v>
      </c>
    </row>
    <row r="4" spans="1:15">
      <c r="B4" s="10"/>
    </row>
    <row r="6" spans="1:15" s="208" customFormat="1" ht="15.75" customHeight="1">
      <c r="A6" s="251" t="s">
        <v>443</v>
      </c>
      <c r="B6" s="251" t="s">
        <v>443</v>
      </c>
      <c r="C6" s="252" t="s">
        <v>113</v>
      </c>
      <c r="D6" s="252" t="s">
        <v>114</v>
      </c>
      <c r="E6" s="252" t="s">
        <v>115</v>
      </c>
      <c r="F6" s="252" t="s">
        <v>116</v>
      </c>
      <c r="G6" s="252" t="s">
        <v>117</v>
      </c>
      <c r="H6" s="252" t="s">
        <v>183</v>
      </c>
      <c r="I6" s="252" t="s">
        <v>184</v>
      </c>
      <c r="J6" s="252" t="s">
        <v>185</v>
      </c>
      <c r="K6" s="252" t="s">
        <v>186</v>
      </c>
      <c r="L6" s="252" t="s">
        <v>354</v>
      </c>
      <c r="M6" s="252" t="s">
        <v>187</v>
      </c>
      <c r="N6" s="252" t="s">
        <v>188</v>
      </c>
      <c r="O6" s="252" t="s">
        <v>189</v>
      </c>
    </row>
    <row r="7" spans="1:15" s="217" customFormat="1" ht="26">
      <c r="A7" s="253" t="s">
        <v>443</v>
      </c>
      <c r="B7" s="253" t="s">
        <v>443</v>
      </c>
      <c r="C7" s="973" t="s">
        <v>1035</v>
      </c>
      <c r="D7" s="974"/>
      <c r="E7" s="973" t="s">
        <v>1036</v>
      </c>
      <c r="F7" s="974"/>
      <c r="G7" s="254" t="s">
        <v>1037</v>
      </c>
      <c r="H7" s="255"/>
      <c r="I7" s="975" t="s">
        <v>1038</v>
      </c>
      <c r="J7" s="976"/>
      <c r="K7" s="976"/>
      <c r="L7" s="254" t="s">
        <v>443</v>
      </c>
      <c r="M7" s="219"/>
      <c r="N7" s="219"/>
      <c r="O7" s="221"/>
    </row>
    <row r="8" spans="1:15" s="218" customFormat="1" ht="65">
      <c r="A8" s="256" t="s">
        <v>443</v>
      </c>
      <c r="B8" s="659" t="s">
        <v>192</v>
      </c>
      <c r="C8" s="257" t="s">
        <v>1039</v>
      </c>
      <c r="D8" s="258" t="s">
        <v>1040</v>
      </c>
      <c r="E8" s="258" t="s">
        <v>1041</v>
      </c>
      <c r="F8" s="258" t="s">
        <v>1042</v>
      </c>
      <c r="G8" s="259" t="s">
        <v>1043</v>
      </c>
      <c r="H8" s="260" t="s">
        <v>1044</v>
      </c>
      <c r="I8" s="258" t="s">
        <v>1045</v>
      </c>
      <c r="J8" s="258" t="s">
        <v>1036</v>
      </c>
      <c r="K8" s="258" t="s">
        <v>1046</v>
      </c>
      <c r="L8" s="259" t="s">
        <v>240</v>
      </c>
      <c r="M8" s="220" t="s">
        <v>1047</v>
      </c>
      <c r="N8" s="220" t="s">
        <v>1048</v>
      </c>
      <c r="O8" s="222" t="s">
        <v>1049</v>
      </c>
    </row>
    <row r="9" spans="1:15" s="208" customFormat="1">
      <c r="A9" s="251" t="s">
        <v>443</v>
      </c>
      <c r="B9" s="261" t="s">
        <v>1050</v>
      </c>
      <c r="C9" s="262" t="s">
        <v>443</v>
      </c>
      <c r="D9" s="262" t="s">
        <v>443</v>
      </c>
      <c r="E9" s="262" t="s">
        <v>443</v>
      </c>
      <c r="F9" s="262" t="s">
        <v>443</v>
      </c>
      <c r="G9" s="262" t="s">
        <v>443</v>
      </c>
      <c r="H9" s="262" t="s">
        <v>443</v>
      </c>
      <c r="I9" s="262" t="s">
        <v>443</v>
      </c>
      <c r="J9" s="262" t="s">
        <v>443</v>
      </c>
      <c r="K9" s="262" t="s">
        <v>443</v>
      </c>
      <c r="L9" s="262" t="s">
        <v>443</v>
      </c>
      <c r="M9" s="262" t="s">
        <v>443</v>
      </c>
      <c r="N9" s="262" t="s">
        <v>443</v>
      </c>
      <c r="O9" s="263" t="s">
        <v>443</v>
      </c>
    </row>
    <row r="10" spans="1:15" s="208" customFormat="1">
      <c r="A10" s="251">
        <v>1</v>
      </c>
      <c r="B10" s="477" t="s">
        <v>276</v>
      </c>
      <c r="C10" s="264">
        <v>27970.687184999999</v>
      </c>
      <c r="D10" s="265">
        <v>1301901.3929989999</v>
      </c>
      <c r="E10" s="265">
        <v>2375.6748389999998</v>
      </c>
      <c r="F10" s="265"/>
      <c r="G10" s="265"/>
      <c r="H10" s="265">
        <v>1332247.7550229998</v>
      </c>
      <c r="I10" s="265">
        <v>24220.081402</v>
      </c>
      <c r="J10" s="265">
        <v>84.186547000000004</v>
      </c>
      <c r="K10" s="265"/>
      <c r="L10" s="265">
        <v>24304.267949000001</v>
      </c>
      <c r="M10" s="265">
        <v>303803.34936250001</v>
      </c>
      <c r="N10" s="266">
        <v>49.420999999999999</v>
      </c>
      <c r="O10" s="267"/>
    </row>
    <row r="11" spans="1:15" s="208" customFormat="1">
      <c r="A11" s="251">
        <v>2</v>
      </c>
      <c r="B11" s="477" t="s">
        <v>277</v>
      </c>
      <c r="C11" s="264">
        <v>1296.4452450000001</v>
      </c>
      <c r="D11" s="265">
        <v>98590.682925999994</v>
      </c>
      <c r="E11" s="265">
        <v>136.867279</v>
      </c>
      <c r="F11" s="265"/>
      <c r="G11" s="265"/>
      <c r="H11" s="265">
        <v>100023.99544999999</v>
      </c>
      <c r="I11" s="265">
        <v>2421.3318330000002</v>
      </c>
      <c r="J11" s="265">
        <v>9.921049</v>
      </c>
      <c r="K11" s="265"/>
      <c r="L11" s="265">
        <v>2431.2528820000002</v>
      </c>
      <c r="M11" s="265">
        <v>30390.661025000001</v>
      </c>
      <c r="N11" s="266">
        <v>4.944</v>
      </c>
      <c r="O11" s="267"/>
    </row>
    <row r="12" spans="1:15" s="208" customFormat="1">
      <c r="A12" s="251">
        <v>3</v>
      </c>
      <c r="B12" s="477" t="s">
        <v>278</v>
      </c>
      <c r="C12" s="264">
        <v>3622.668079</v>
      </c>
      <c r="D12" s="265">
        <v>123732.51287399999</v>
      </c>
      <c r="E12" s="265">
        <v>3748.320694</v>
      </c>
      <c r="F12" s="265"/>
      <c r="G12" s="265"/>
      <c r="H12" s="265">
        <v>131103.501647</v>
      </c>
      <c r="I12" s="265">
        <v>2993.045732</v>
      </c>
      <c r="J12" s="265">
        <v>85.684787</v>
      </c>
      <c r="K12" s="265"/>
      <c r="L12" s="265">
        <v>3078.7305190000002</v>
      </c>
      <c r="M12" s="265">
        <v>38484.131487500003</v>
      </c>
      <c r="N12" s="266">
        <v>6.2600000000000007</v>
      </c>
      <c r="O12" s="339">
        <v>1.5</v>
      </c>
    </row>
    <row r="13" spans="1:15" s="208" customFormat="1">
      <c r="A13" s="251">
        <v>4</v>
      </c>
      <c r="B13" s="477" t="s">
        <v>279</v>
      </c>
      <c r="C13" s="264">
        <v>1508.8194980000001</v>
      </c>
      <c r="D13" s="265">
        <v>120426.34862400001</v>
      </c>
      <c r="E13" s="265">
        <v>283.10459900000001</v>
      </c>
      <c r="F13" s="265"/>
      <c r="G13" s="265"/>
      <c r="H13" s="265">
        <v>122218.272721</v>
      </c>
      <c r="I13" s="265">
        <v>2276.123384</v>
      </c>
      <c r="J13" s="265">
        <v>20.053346000000001</v>
      </c>
      <c r="K13" s="265"/>
      <c r="L13" s="265">
        <v>2296.1767300000001</v>
      </c>
      <c r="M13" s="265">
        <v>28702.209125000001</v>
      </c>
      <c r="N13" s="266">
        <v>4.6690000000000005</v>
      </c>
      <c r="O13" s="267"/>
    </row>
    <row r="14" spans="1:15" s="208" customFormat="1">
      <c r="A14" s="251">
        <v>5</v>
      </c>
      <c r="B14" s="477" t="s">
        <v>280</v>
      </c>
      <c r="C14" s="264">
        <v>5774.9256400000004</v>
      </c>
      <c r="D14" s="265">
        <v>69251.888238</v>
      </c>
      <c r="E14" s="265">
        <v>0.438444</v>
      </c>
      <c r="F14" s="265"/>
      <c r="G14" s="265"/>
      <c r="H14" s="265">
        <v>75027.252322</v>
      </c>
      <c r="I14" s="265">
        <v>2411.5937990000002</v>
      </c>
      <c r="J14" s="265">
        <v>3.5076000000000003E-2</v>
      </c>
      <c r="K14" s="265"/>
      <c r="L14" s="265">
        <v>2411.6288749999999</v>
      </c>
      <c r="M14" s="265">
        <v>30145.360937499998</v>
      </c>
      <c r="N14" s="266">
        <v>4.9039999999999999</v>
      </c>
      <c r="O14" s="267"/>
    </row>
    <row r="15" spans="1:15" s="208" customFormat="1">
      <c r="A15" s="251">
        <v>6</v>
      </c>
      <c r="B15" s="477" t="s">
        <v>281</v>
      </c>
      <c r="C15" s="264">
        <v>1923.5306479999999</v>
      </c>
      <c r="D15" s="265">
        <v>32394.352554000001</v>
      </c>
      <c r="E15" s="265"/>
      <c r="F15" s="265"/>
      <c r="G15" s="265"/>
      <c r="H15" s="265">
        <v>34317.883201999997</v>
      </c>
      <c r="I15" s="265">
        <v>1247.031187</v>
      </c>
      <c r="J15" s="265"/>
      <c r="K15" s="265"/>
      <c r="L15" s="265">
        <v>1247.031187</v>
      </c>
      <c r="M15" s="265">
        <v>15587.889837500001</v>
      </c>
      <c r="N15" s="266">
        <v>2.536</v>
      </c>
      <c r="O15" s="267"/>
    </row>
    <row r="16" spans="1:15" s="208" customFormat="1">
      <c r="A16" s="251">
        <v>7</v>
      </c>
      <c r="B16" s="477" t="s">
        <v>282</v>
      </c>
      <c r="C16" s="264">
        <v>5492.2323230000002</v>
      </c>
      <c r="D16" s="265">
        <v>76263.602884000007</v>
      </c>
      <c r="E16" s="265">
        <v>0.56960999999999995</v>
      </c>
      <c r="F16" s="265"/>
      <c r="G16" s="265"/>
      <c r="H16" s="265">
        <v>81756.404817000017</v>
      </c>
      <c r="I16" s="265">
        <v>2709.3883689999998</v>
      </c>
      <c r="J16" s="265">
        <v>4.5568999999999998E-2</v>
      </c>
      <c r="K16" s="265"/>
      <c r="L16" s="265">
        <v>2709.4339380000001</v>
      </c>
      <c r="M16" s="265">
        <v>33867.924225000002</v>
      </c>
      <c r="N16" s="266">
        <v>5.5090000000000003</v>
      </c>
      <c r="O16" s="267"/>
    </row>
    <row r="17" spans="1:15" s="208" customFormat="1">
      <c r="A17" s="251">
        <v>8</v>
      </c>
      <c r="B17" s="477" t="s">
        <v>283</v>
      </c>
      <c r="C17" s="264">
        <v>1530.8924830000001</v>
      </c>
      <c r="D17" s="265">
        <v>98459.83236</v>
      </c>
      <c r="E17" s="265">
        <v>20.539612999999999</v>
      </c>
      <c r="F17" s="265"/>
      <c r="G17" s="265">
        <v>7446.252195</v>
      </c>
      <c r="H17" s="265">
        <v>107457.516651</v>
      </c>
      <c r="I17" s="265">
        <v>3202.586045</v>
      </c>
      <c r="J17" s="265">
        <v>1.6119220000000001</v>
      </c>
      <c r="K17" s="265">
        <v>82.792266999999995</v>
      </c>
      <c r="L17" s="265">
        <v>3286.9902339999999</v>
      </c>
      <c r="M17" s="265">
        <v>41087.377925000001</v>
      </c>
      <c r="N17" s="266">
        <v>6.6839999999999993</v>
      </c>
      <c r="O17" s="267"/>
    </row>
    <row r="18" spans="1:15" s="208" customFormat="1">
      <c r="A18" s="251">
        <v>9</v>
      </c>
      <c r="B18" s="477" t="s">
        <v>284</v>
      </c>
      <c r="C18" s="264">
        <v>2451.3954060000001</v>
      </c>
      <c r="D18" s="265">
        <v>61299.079403999996</v>
      </c>
      <c r="E18" s="265">
        <v>104.511352</v>
      </c>
      <c r="F18" s="265"/>
      <c r="G18" s="265">
        <v>4151.1846930000002</v>
      </c>
      <c r="H18" s="265">
        <v>68006.170855000004</v>
      </c>
      <c r="I18" s="265">
        <v>2033.730069</v>
      </c>
      <c r="J18" s="265">
        <v>8.4272310000000008</v>
      </c>
      <c r="K18" s="265">
        <v>75.539704</v>
      </c>
      <c r="L18" s="265">
        <v>2117.6970040000001</v>
      </c>
      <c r="M18" s="265">
        <v>26471.21255</v>
      </c>
      <c r="N18" s="266">
        <v>4.306</v>
      </c>
      <c r="O18" s="267"/>
    </row>
    <row r="19" spans="1:15" s="208" customFormat="1">
      <c r="A19" s="251">
        <v>10</v>
      </c>
      <c r="B19" s="477" t="s">
        <v>788</v>
      </c>
      <c r="C19" s="264">
        <v>10384.626972999999</v>
      </c>
      <c r="D19" s="264">
        <v>210694.45518299984</v>
      </c>
      <c r="E19" s="264">
        <v>65.40336600000046</v>
      </c>
      <c r="F19" s="265"/>
      <c r="G19" s="265"/>
      <c r="H19" s="264">
        <v>221144.48552200012</v>
      </c>
      <c r="I19" s="264">
        <v>5289.6442960000059</v>
      </c>
      <c r="J19" s="264">
        <v>5.2290889999999877</v>
      </c>
      <c r="K19" s="265"/>
      <c r="L19" s="264">
        <v>5294.8733850000062</v>
      </c>
      <c r="M19" s="265">
        <v>66185.917312499951</v>
      </c>
      <c r="N19" s="266"/>
      <c r="O19" s="267"/>
    </row>
    <row r="20" spans="1:15" s="4" customFormat="1">
      <c r="A20" s="293">
        <v>11</v>
      </c>
      <c r="B20" s="521" t="s">
        <v>240</v>
      </c>
      <c r="C20" s="294">
        <v>61956.223480000001</v>
      </c>
      <c r="D20" s="295">
        <v>2193014.1480459999</v>
      </c>
      <c r="E20" s="295">
        <v>6735.4297960000004</v>
      </c>
      <c r="F20" s="295"/>
      <c r="G20" s="295">
        <v>11597.436888</v>
      </c>
      <c r="H20" s="295">
        <v>2273303.2382100001</v>
      </c>
      <c r="I20" s="295">
        <v>48804.556116</v>
      </c>
      <c r="J20" s="295">
        <v>215.194616</v>
      </c>
      <c r="K20" s="295">
        <v>158.33197100000001</v>
      </c>
      <c r="L20" s="295">
        <v>49178.082703</v>
      </c>
      <c r="M20" s="295">
        <v>614726.0337875</v>
      </c>
      <c r="N20" s="296"/>
      <c r="O20" s="297"/>
    </row>
    <row r="21" spans="1:15">
      <c r="B21" s="10"/>
      <c r="C21" s="278"/>
      <c r="D21" s="278"/>
      <c r="E21" s="278"/>
      <c r="F21" s="278"/>
      <c r="G21" s="278"/>
      <c r="H21" s="278"/>
      <c r="I21" s="278"/>
      <c r="J21" s="278"/>
      <c r="K21" s="278"/>
      <c r="L21" s="278"/>
      <c r="M21" s="278"/>
      <c r="N21" s="278"/>
      <c r="O21" s="278"/>
    </row>
    <row r="22" spans="1:15" s="208" customFormat="1">
      <c r="A22" s="1"/>
      <c r="B22" s="1"/>
      <c r="C22" s="48"/>
      <c r="D22" s="48"/>
      <c r="E22" s="48"/>
      <c r="F22" s="48"/>
      <c r="G22" s="48"/>
      <c r="H22" s="48"/>
      <c r="I22" s="48"/>
      <c r="J22" s="48"/>
      <c r="K22" s="48"/>
      <c r="L22" s="48"/>
      <c r="M22" s="48"/>
      <c r="N22" s="48"/>
      <c r="O22" s="48"/>
    </row>
    <row r="23" spans="1:15">
      <c r="B23" s="4" t="s">
        <v>242</v>
      </c>
    </row>
    <row r="24" spans="1:15">
      <c r="B24" s="737" t="s">
        <v>1051</v>
      </c>
      <c r="C24" s="737"/>
      <c r="D24" s="737"/>
      <c r="E24" s="737"/>
      <c r="F24" s="737"/>
      <c r="G24" s="737"/>
      <c r="H24" s="737"/>
      <c r="I24" s="737"/>
      <c r="J24" s="737"/>
      <c r="K24" s="737"/>
      <c r="L24" s="737"/>
      <c r="M24" s="737"/>
      <c r="N24" s="737"/>
      <c r="O24" s="737"/>
    </row>
    <row r="25" spans="1:15">
      <c r="B25" s="737"/>
      <c r="C25" s="737"/>
      <c r="D25" s="737"/>
      <c r="E25" s="737"/>
      <c r="F25" s="737"/>
      <c r="G25" s="737"/>
      <c r="H25" s="737"/>
      <c r="I25" s="737"/>
      <c r="J25" s="737"/>
      <c r="K25" s="737"/>
      <c r="L25" s="737"/>
      <c r="M25" s="737"/>
      <c r="N25" s="737"/>
      <c r="O25" s="737"/>
    </row>
    <row r="26" spans="1:15">
      <c r="B26" s="737"/>
      <c r="C26" s="737"/>
      <c r="D26" s="737"/>
      <c r="E26" s="737"/>
      <c r="F26" s="737"/>
      <c r="G26" s="737"/>
      <c r="H26" s="737"/>
      <c r="I26" s="737"/>
      <c r="J26" s="737"/>
      <c r="K26" s="737"/>
      <c r="L26" s="737"/>
      <c r="M26" s="737"/>
      <c r="N26" s="737"/>
      <c r="O26" s="737"/>
    </row>
  </sheetData>
  <mergeCells count="4">
    <mergeCell ref="B24:O26"/>
    <mergeCell ref="C7:D7"/>
    <mergeCell ref="E7:F7"/>
    <mergeCell ref="I7:K7"/>
  </mergeCells>
  <conditionalFormatting sqref="C9:G9 I9:M9">
    <cfRule type="cellIs" dxfId="4" priority="17" stopIfTrue="1" operator="lessThan">
      <formula>0</formula>
    </cfRule>
  </conditionalFormatting>
  <conditionalFormatting sqref="H9">
    <cfRule type="cellIs" dxfId="3" priority="15" stopIfTrue="1" operator="lessThan">
      <formula>0</formula>
    </cfRule>
  </conditionalFormatting>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501F-791F-466E-BBFF-3CF84722C847}">
  <sheetPr codeName="Sheet7">
    <pageSetUpPr fitToPage="1"/>
  </sheetPr>
  <dimension ref="A1:J24"/>
  <sheetViews>
    <sheetView zoomScaleNormal="100" workbookViewId="0"/>
  </sheetViews>
  <sheetFormatPr defaultColWidth="9.1796875" defaultRowHeight="13"/>
  <cols>
    <col min="1" max="1" width="7.1796875" style="1" customWidth="1"/>
    <col min="2" max="2" width="9.81640625" style="1" customWidth="1"/>
    <col min="3" max="3" width="27" style="1" customWidth="1"/>
    <col min="4" max="9" width="18.54296875" style="1" customWidth="1"/>
    <col min="10" max="16384" width="9.1796875" style="1"/>
  </cols>
  <sheetData>
    <row r="1" spans="1:10">
      <c r="A1" s="22" t="s">
        <v>111</v>
      </c>
    </row>
    <row r="2" spans="1:10">
      <c r="A2" s="22"/>
      <c r="E2" s="362"/>
      <c r="F2" s="362"/>
      <c r="G2" s="362"/>
    </row>
    <row r="3" spans="1:10">
      <c r="B3" s="10" t="s">
        <v>86</v>
      </c>
      <c r="E3" s="362"/>
      <c r="F3" s="362"/>
      <c r="G3" s="362"/>
    </row>
    <row r="4" spans="1:10">
      <c r="B4" s="11"/>
    </row>
    <row r="5" spans="1:10">
      <c r="B5" s="11"/>
      <c r="D5" s="3" t="s">
        <v>113</v>
      </c>
      <c r="E5" s="3" t="s">
        <v>114</v>
      </c>
      <c r="F5" s="3" t="s">
        <v>115</v>
      </c>
      <c r="G5" s="3" t="s">
        <v>116</v>
      </c>
      <c r="H5" s="3" t="s">
        <v>117</v>
      </c>
      <c r="I5" s="3" t="s">
        <v>183</v>
      </c>
    </row>
    <row r="6" spans="1:10">
      <c r="D6" s="735" t="s">
        <v>247</v>
      </c>
      <c r="E6" s="735"/>
      <c r="F6" s="735"/>
      <c r="G6" s="735"/>
      <c r="H6" s="735"/>
      <c r="I6" s="735"/>
    </row>
    <row r="7" spans="1:10">
      <c r="B7" s="489" t="s">
        <v>248</v>
      </c>
      <c r="C7" s="490"/>
      <c r="D7" s="491" t="s">
        <v>249</v>
      </c>
      <c r="E7" s="491" t="s">
        <v>250</v>
      </c>
      <c r="F7" s="491" t="s">
        <v>251</v>
      </c>
      <c r="G7" s="491" t="s">
        <v>252</v>
      </c>
      <c r="H7" s="491" t="s">
        <v>253</v>
      </c>
      <c r="I7" s="491" t="s">
        <v>240</v>
      </c>
    </row>
    <row r="8" spans="1:10">
      <c r="B8" s="13">
        <v>1</v>
      </c>
      <c r="C8" s="41" t="s">
        <v>209</v>
      </c>
      <c r="D8" s="58">
        <v>220857.54240800001</v>
      </c>
      <c r="E8" s="58">
        <v>217258.01315799999</v>
      </c>
      <c r="F8" s="58">
        <v>900327.03574399999</v>
      </c>
      <c r="G8" s="58">
        <v>1215338.4195409999</v>
      </c>
      <c r="H8" s="58"/>
      <c r="I8" s="59">
        <f>SUM(D8:H8)</f>
        <v>2553781.010851</v>
      </c>
    </row>
    <row r="9" spans="1:10">
      <c r="B9" s="13">
        <v>2</v>
      </c>
      <c r="C9" s="41" t="s">
        <v>225</v>
      </c>
      <c r="D9" s="58">
        <v>119994.38983299999</v>
      </c>
      <c r="E9" s="58">
        <v>18444.272896999999</v>
      </c>
      <c r="F9" s="58">
        <v>56040.136356000003</v>
      </c>
      <c r="G9" s="58">
        <v>9219.5631020000001</v>
      </c>
      <c r="H9" s="58"/>
      <c r="I9" s="59">
        <f>SUM(D9:H9)</f>
        <v>203698.362188</v>
      </c>
    </row>
    <row r="10" spans="1:10" s="4" customFormat="1">
      <c r="B10" s="209">
        <v>3</v>
      </c>
      <c r="C10" s="185" t="s">
        <v>240</v>
      </c>
      <c r="D10" s="59">
        <f>SUM(D8:D9)</f>
        <v>340851.932241</v>
      </c>
      <c r="E10" s="59">
        <f t="shared" ref="E10:I10" si="0">SUM(E8:E9)</f>
        <v>235702.28605499998</v>
      </c>
      <c r="F10" s="59">
        <f t="shared" si="0"/>
        <v>956367.17209999997</v>
      </c>
      <c r="G10" s="59">
        <f t="shared" si="0"/>
        <v>1224557.9826429999</v>
      </c>
      <c r="H10" s="59"/>
      <c r="I10" s="59">
        <f t="shared" si="0"/>
        <v>2757479.3730389997</v>
      </c>
    </row>
    <row r="11" spans="1:10" s="4" customFormat="1">
      <c r="B11" s="60"/>
      <c r="C11" s="61"/>
      <c r="D11" s="61"/>
      <c r="E11" s="61"/>
      <c r="F11" s="61"/>
      <c r="G11" s="61"/>
      <c r="H11" s="61"/>
      <c r="I11" s="61"/>
      <c r="J11" s="61"/>
    </row>
    <row r="12" spans="1:10" s="4" customFormat="1">
      <c r="B12" s="60"/>
      <c r="C12" s="61"/>
      <c r="D12" s="59"/>
      <c r="E12" s="59"/>
      <c r="F12" s="59"/>
      <c r="G12" s="59"/>
      <c r="H12" s="59"/>
      <c r="I12" s="59"/>
    </row>
    <row r="13" spans="1:10">
      <c r="B13" s="11"/>
      <c r="D13" s="3" t="s">
        <v>113</v>
      </c>
      <c r="E13" s="3" t="s">
        <v>114</v>
      </c>
      <c r="F13" s="3" t="s">
        <v>115</v>
      </c>
      <c r="G13" s="3" t="s">
        <v>116</v>
      </c>
      <c r="H13" s="3" t="s">
        <v>117</v>
      </c>
      <c r="I13" s="3" t="s">
        <v>183</v>
      </c>
    </row>
    <row r="14" spans="1:10">
      <c r="D14" s="735" t="s">
        <v>247</v>
      </c>
      <c r="E14" s="735"/>
      <c r="F14" s="735"/>
      <c r="G14" s="735"/>
      <c r="H14" s="735"/>
      <c r="I14" s="735"/>
    </row>
    <row r="15" spans="1:10">
      <c r="B15" s="489" t="s">
        <v>254</v>
      </c>
      <c r="C15" s="490"/>
      <c r="D15" s="491" t="s">
        <v>249</v>
      </c>
      <c r="E15" s="491" t="s">
        <v>250</v>
      </c>
      <c r="F15" s="491" t="s">
        <v>251</v>
      </c>
      <c r="G15" s="491" t="s">
        <v>252</v>
      </c>
      <c r="H15" s="491" t="s">
        <v>253</v>
      </c>
      <c r="I15" s="491" t="s">
        <v>240</v>
      </c>
    </row>
    <row r="16" spans="1:10">
      <c r="B16" s="13">
        <v>1</v>
      </c>
      <c r="C16" s="41" t="s">
        <v>209</v>
      </c>
      <c r="D16" s="58">
        <v>135428</v>
      </c>
      <c r="E16" s="58">
        <v>86577</v>
      </c>
      <c r="F16" s="58">
        <v>704879</v>
      </c>
      <c r="G16" s="58">
        <v>914927</v>
      </c>
      <c r="H16" s="58"/>
      <c r="I16" s="59">
        <v>1841811</v>
      </c>
    </row>
    <row r="17" spans="2:10">
      <c r="B17" s="13">
        <v>2</v>
      </c>
      <c r="C17" s="41" t="s">
        <v>225</v>
      </c>
      <c r="D17" s="58">
        <v>72629</v>
      </c>
      <c r="E17" s="58">
        <v>8943</v>
      </c>
      <c r="F17" s="58">
        <v>46448</v>
      </c>
      <c r="G17" s="58">
        <v>11350</v>
      </c>
      <c r="H17" s="58"/>
      <c r="I17" s="59">
        <v>139370</v>
      </c>
    </row>
    <row r="18" spans="2:10" s="4" customFormat="1">
      <c r="B18" s="209">
        <v>3</v>
      </c>
      <c r="C18" s="185" t="s">
        <v>240</v>
      </c>
      <c r="D18" s="59">
        <v>208057</v>
      </c>
      <c r="E18" s="59">
        <v>95520</v>
      </c>
      <c r="F18" s="59">
        <v>751327</v>
      </c>
      <c r="G18" s="59">
        <v>926277</v>
      </c>
      <c r="H18" s="59"/>
      <c r="I18" s="59">
        <v>1981181</v>
      </c>
    </row>
    <row r="20" spans="2:10">
      <c r="C20" s="362"/>
      <c r="D20" s="362"/>
      <c r="E20" s="362"/>
      <c r="F20" s="362"/>
      <c r="G20" s="362"/>
      <c r="H20" s="362"/>
      <c r="I20" s="362"/>
      <c r="J20" s="362"/>
    </row>
    <row r="21" spans="2:10">
      <c r="B21" s="4" t="s">
        <v>242</v>
      </c>
      <c r="C21" s="362"/>
      <c r="D21" s="362"/>
      <c r="E21" s="362"/>
      <c r="F21" s="362"/>
      <c r="G21" s="362"/>
      <c r="H21" s="362"/>
      <c r="I21" s="362"/>
      <c r="J21" s="362"/>
    </row>
    <row r="22" spans="2:10">
      <c r="B22" s="1" t="s">
        <v>255</v>
      </c>
      <c r="C22" s="9"/>
      <c r="D22" s="9"/>
      <c r="E22" s="362"/>
      <c r="F22" s="362"/>
      <c r="G22" s="362"/>
      <c r="H22" s="362"/>
      <c r="I22" s="362"/>
      <c r="J22" s="362"/>
    </row>
    <row r="23" spans="2:10">
      <c r="C23" s="362"/>
      <c r="D23" s="362"/>
      <c r="E23" s="362"/>
      <c r="F23" s="362"/>
      <c r="G23" s="362"/>
      <c r="H23" s="362"/>
      <c r="I23" s="362"/>
      <c r="J23" s="362"/>
    </row>
    <row r="24" spans="2:10">
      <c r="E24" s="362"/>
      <c r="F24" s="362"/>
      <c r="G24" s="362"/>
      <c r="H24" s="362"/>
      <c r="I24" s="362"/>
      <c r="J24" s="362"/>
    </row>
  </sheetData>
  <mergeCells count="2">
    <mergeCell ref="D6:I6"/>
    <mergeCell ref="D14:I14"/>
  </mergeCells>
  <pageMargins left="0.70866141732283472" right="0.70866141732283472" top="0.74803149606299213" bottom="0.74803149606299213" header="0.31496062992125984" footer="0.31496062992125984"/>
  <pageSetup paperSize="9" scale="8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E12D-9FBD-4E3C-B820-268A5D31FAD8}">
  <sheetPr codeName="Sheet44"/>
  <dimension ref="A1:D18"/>
  <sheetViews>
    <sheetView zoomScaleNormal="100" workbookViewId="0"/>
  </sheetViews>
  <sheetFormatPr defaultColWidth="9.1796875" defaultRowHeight="13"/>
  <cols>
    <col min="1" max="1" width="9.1796875" style="1"/>
    <col min="2" max="2" width="18.1796875" style="1" customWidth="1"/>
    <col min="3" max="3" width="55.26953125" style="1" customWidth="1"/>
    <col min="4" max="4" width="12.26953125" style="1" customWidth="1"/>
    <col min="5" max="16384" width="9.1796875" style="1"/>
  </cols>
  <sheetData>
    <row r="1" spans="1:4">
      <c r="A1" s="22" t="s">
        <v>111</v>
      </c>
      <c r="C1" s="4"/>
    </row>
    <row r="3" spans="1:4">
      <c r="B3" s="4" t="s">
        <v>3</v>
      </c>
    </row>
    <row r="6" spans="1:4" ht="27.75" customHeight="1">
      <c r="B6" s="961" t="s">
        <v>1052</v>
      </c>
      <c r="C6" s="962"/>
      <c r="D6" s="660" t="s">
        <v>113</v>
      </c>
    </row>
    <row r="7" spans="1:4">
      <c r="B7" s="661">
        <v>1</v>
      </c>
      <c r="C7" s="652" t="s">
        <v>949</v>
      </c>
      <c r="D7" s="225">
        <v>851024.93147700001</v>
      </c>
    </row>
    <row r="8" spans="1:4">
      <c r="B8" s="661">
        <v>2</v>
      </c>
      <c r="C8" s="652" t="s">
        <v>1053</v>
      </c>
      <c r="D8" s="662">
        <v>1.0230005817679492E-3</v>
      </c>
    </row>
    <row r="9" spans="1:4">
      <c r="B9" s="661">
        <v>3</v>
      </c>
      <c r="C9" s="652" t="s">
        <v>1054</v>
      </c>
      <c r="D9" s="226">
        <v>870.59900000000005</v>
      </c>
    </row>
    <row r="11" spans="1:4" ht="27.75" customHeight="1">
      <c r="B11" s="961" t="s">
        <v>1055</v>
      </c>
      <c r="C11" s="962"/>
      <c r="D11" s="660" t="s">
        <v>113</v>
      </c>
    </row>
    <row r="12" spans="1:4">
      <c r="B12" s="661">
        <v>1</v>
      </c>
      <c r="C12" s="652" t="s">
        <v>949</v>
      </c>
      <c r="D12" s="225">
        <v>787490.135947</v>
      </c>
    </row>
    <row r="13" spans="1:4">
      <c r="B13" s="661">
        <v>2</v>
      </c>
      <c r="C13" s="652" t="s">
        <v>1053</v>
      </c>
      <c r="D13" s="662">
        <v>6.8199965368981579E-4</v>
      </c>
    </row>
    <row r="14" spans="1:4">
      <c r="B14" s="661">
        <v>3</v>
      </c>
      <c r="C14" s="652" t="s">
        <v>1054</v>
      </c>
      <c r="D14" s="226">
        <v>537.06799999999998</v>
      </c>
    </row>
    <row r="16" spans="1:4">
      <c r="B16" s="246" t="s">
        <v>242</v>
      </c>
    </row>
    <row r="17" spans="2:4" ht="15" customHeight="1">
      <c r="B17" s="766" t="s">
        <v>1056</v>
      </c>
      <c r="C17" s="766"/>
      <c r="D17" s="766"/>
    </row>
    <row r="18" spans="2:4" ht="15" customHeight="1">
      <c r="B18" s="766"/>
      <c r="C18" s="766"/>
      <c r="D18" s="766"/>
    </row>
  </sheetData>
  <mergeCells count="3">
    <mergeCell ref="B6:C6"/>
    <mergeCell ref="B11:C11"/>
    <mergeCell ref="B17:D18"/>
  </mergeCells>
  <conditionalFormatting sqref="D8:D9">
    <cfRule type="cellIs" dxfId="2" priority="5" stopIfTrue="1" operator="lessThan">
      <formula>0</formula>
    </cfRule>
  </conditionalFormatting>
  <conditionalFormatting sqref="D12:D14">
    <cfRule type="cellIs" dxfId="1" priority="2" stopIfTrue="1" operator="lessThan">
      <formula>0</formula>
    </cfRule>
  </conditionalFormatting>
  <conditionalFormatting sqref="D7">
    <cfRule type="cellIs" dxfId="0" priority="1" stopIfTrue="1" operator="lessThan">
      <formula>0</formula>
    </cfRule>
  </conditionalFormatting>
  <pageMargins left="0.7" right="0.7" top="0.75" bottom="0.75" header="0.3" footer="0.3"/>
  <pageSetup paperSize="9" orientation="landscape"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F1E8-D533-412A-85DD-52ADDE44A729}">
  <sheetPr codeName="Sheet81">
    <pageSetUpPr fitToPage="1"/>
  </sheetPr>
  <dimension ref="A1:F25"/>
  <sheetViews>
    <sheetView zoomScaleNormal="100" workbookViewId="0"/>
  </sheetViews>
  <sheetFormatPr defaultColWidth="9.1796875" defaultRowHeight="13"/>
  <cols>
    <col min="1" max="2" width="9.1796875" style="27"/>
    <col min="3" max="3" width="113.453125" style="27" customWidth="1"/>
    <col min="4" max="5" width="19" style="33" customWidth="1"/>
    <col min="6" max="16384" width="9.1796875" style="27"/>
  </cols>
  <sheetData>
    <row r="1" spans="1:6">
      <c r="A1" s="28" t="s">
        <v>111</v>
      </c>
    </row>
    <row r="2" spans="1:6" ht="18.75" customHeight="1">
      <c r="A2" s="26"/>
      <c r="B2" s="16"/>
      <c r="C2" s="16"/>
      <c r="E2" s="16"/>
    </row>
    <row r="3" spans="1:6" ht="12.75" customHeight="1">
      <c r="B3" s="16" t="s">
        <v>4</v>
      </c>
      <c r="C3" s="16"/>
      <c r="D3" s="16"/>
      <c r="E3" s="16"/>
    </row>
    <row r="4" spans="1:6" ht="12.75" customHeight="1">
      <c r="B4" s="16"/>
      <c r="C4" s="16"/>
      <c r="D4" s="16"/>
      <c r="E4" s="16"/>
    </row>
    <row r="5" spans="1:6">
      <c r="D5" s="977" t="s">
        <v>113</v>
      </c>
      <c r="E5" s="977"/>
    </row>
    <row r="6" spans="1:6">
      <c r="B6" s="580"/>
      <c r="C6" s="829"/>
      <c r="D6" s="663" t="s">
        <v>1057</v>
      </c>
      <c r="E6" s="663" t="s">
        <v>1057</v>
      </c>
    </row>
    <row r="7" spans="1:6">
      <c r="B7" s="137" t="s">
        <v>118</v>
      </c>
      <c r="C7" s="830"/>
      <c r="D7" s="664" t="s">
        <v>119</v>
      </c>
      <c r="E7" s="664" t="s">
        <v>121</v>
      </c>
    </row>
    <row r="8" spans="1:6" ht="25.5" customHeight="1">
      <c r="B8" s="665">
        <v>1</v>
      </c>
      <c r="C8" s="527" t="s">
        <v>1058</v>
      </c>
      <c r="D8" s="528">
        <v>4112682.3330000001</v>
      </c>
      <c r="E8" s="528">
        <v>3304230.4989999998</v>
      </c>
      <c r="F8" s="34"/>
    </row>
    <row r="9" spans="1:6" ht="25.5" customHeight="1">
      <c r="B9" s="666">
        <v>2</v>
      </c>
      <c r="C9" s="527" t="s">
        <v>1059</v>
      </c>
      <c r="D9" s="528">
        <v>-387418.93200000003</v>
      </c>
      <c r="E9" s="528">
        <v>-456022.58943205141</v>
      </c>
      <c r="F9" s="34"/>
    </row>
    <row r="10" spans="1:6" ht="25.5" customHeight="1">
      <c r="B10" s="665">
        <v>3</v>
      </c>
      <c r="C10" s="527" t="s">
        <v>1060</v>
      </c>
      <c r="D10" s="528"/>
      <c r="E10" s="528"/>
    </row>
    <row r="11" spans="1:6" ht="25.5" customHeight="1">
      <c r="B11" s="665">
        <v>4</v>
      </c>
      <c r="C11" s="527" t="s">
        <v>1061</v>
      </c>
      <c r="D11" s="528"/>
      <c r="E11" s="528"/>
    </row>
    <row r="12" spans="1:6" ht="25.5" customHeight="1">
      <c r="B12" s="665">
        <v>5</v>
      </c>
      <c r="C12" s="527" t="s">
        <v>1062</v>
      </c>
      <c r="D12" s="528"/>
      <c r="E12" s="528"/>
    </row>
    <row r="13" spans="1:6" ht="25.5" customHeight="1">
      <c r="B13" s="665">
        <v>6</v>
      </c>
      <c r="C13" s="527" t="s">
        <v>1063</v>
      </c>
      <c r="D13" s="528"/>
      <c r="E13" s="528"/>
    </row>
    <row r="14" spans="1:6" ht="25.5" customHeight="1">
      <c r="B14" s="665">
        <v>7</v>
      </c>
      <c r="C14" s="527" t="s">
        <v>1064</v>
      </c>
      <c r="D14" s="528">
        <v>-7053.8909999999996</v>
      </c>
      <c r="E14" s="528">
        <v>-3002.1529999999998</v>
      </c>
    </row>
    <row r="15" spans="1:6" ht="25.5" customHeight="1">
      <c r="B15" s="665">
        <v>8</v>
      </c>
      <c r="C15" s="527" t="s">
        <v>1065</v>
      </c>
      <c r="D15" s="667">
        <v>-77831.852527999989</v>
      </c>
      <c r="E15" s="667">
        <v>-18209.163407</v>
      </c>
    </row>
    <row r="16" spans="1:6" ht="25.5" customHeight="1">
      <c r="B16" s="665">
        <v>9</v>
      </c>
      <c r="C16" s="527" t="s">
        <v>1066</v>
      </c>
      <c r="D16" s="667">
        <v>-5164.2388910000154</v>
      </c>
      <c r="E16" s="667">
        <v>-7658.6939709999997</v>
      </c>
    </row>
    <row r="17" spans="2:5" ht="25.5" customHeight="1">
      <c r="B17" s="665">
        <v>10</v>
      </c>
      <c r="C17" s="527" t="s">
        <v>1067</v>
      </c>
      <c r="D17" s="667">
        <v>376525.35011300002</v>
      </c>
      <c r="E17" s="667">
        <v>371208.63334</v>
      </c>
    </row>
    <row r="18" spans="2:5" ht="25.5" customHeight="1">
      <c r="B18" s="665">
        <v>11</v>
      </c>
      <c r="C18" s="527" t="s">
        <v>1068</v>
      </c>
      <c r="D18" s="667"/>
      <c r="E18" s="667">
        <v>-1133</v>
      </c>
    </row>
    <row r="19" spans="2:5" ht="25.5" customHeight="1">
      <c r="B19" s="665" t="s">
        <v>1069</v>
      </c>
      <c r="C19" s="527" t="s">
        <v>1070</v>
      </c>
      <c r="D19" s="667"/>
      <c r="E19" s="667"/>
    </row>
    <row r="20" spans="2:5" ht="25.5" customHeight="1">
      <c r="B20" s="665" t="s">
        <v>1071</v>
      </c>
      <c r="C20" s="527" t="s">
        <v>1072</v>
      </c>
      <c r="D20" s="667"/>
      <c r="E20" s="667"/>
    </row>
    <row r="21" spans="2:5" ht="25.5" customHeight="1">
      <c r="B21" s="665">
        <v>12</v>
      </c>
      <c r="C21" s="527" t="s">
        <v>1073</v>
      </c>
      <c r="D21" s="528">
        <v>-8663.5115470003802</v>
      </c>
      <c r="E21" s="528">
        <v>163039</v>
      </c>
    </row>
    <row r="22" spans="2:5" ht="25.5" customHeight="1">
      <c r="B22" s="668">
        <v>13</v>
      </c>
      <c r="C22" s="669" t="s">
        <v>157</v>
      </c>
      <c r="D22" s="670">
        <v>4003075.2571469997</v>
      </c>
      <c r="E22" s="670">
        <v>3352452.36736</v>
      </c>
    </row>
    <row r="24" spans="2:5">
      <c r="B24" s="246" t="s">
        <v>242</v>
      </c>
    </row>
    <row r="25" spans="2:5">
      <c r="B25" s="27" t="s">
        <v>1074</v>
      </c>
    </row>
  </sheetData>
  <mergeCells count="2">
    <mergeCell ref="C6:C7"/>
    <mergeCell ref="D5:E5"/>
  </mergeCells>
  <pageMargins left="0.70866141732283472" right="0.70866141732283472" top="0.74803149606299213" bottom="0.74803149606299213" header="0.31496062992125984" footer="0.31496062992125984"/>
  <pageSetup paperSize="9" scale="7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FD04-7DA2-41AB-BAA0-7A074D2BC3A2}">
  <sheetPr codeName="Sheet82">
    <pageSetUpPr fitToPage="1"/>
  </sheetPr>
  <dimension ref="A1:E78"/>
  <sheetViews>
    <sheetView zoomScaleNormal="100" zoomScaleSheetLayoutView="80" workbookViewId="0"/>
  </sheetViews>
  <sheetFormatPr defaultColWidth="9.1796875" defaultRowHeight="13"/>
  <cols>
    <col min="1" max="1" width="4.54296875" style="30" customWidth="1"/>
    <col min="2" max="2" width="9.54296875" style="29" customWidth="1"/>
    <col min="3" max="3" width="68.54296875" style="30" customWidth="1"/>
    <col min="4" max="5" width="15.54296875" style="31" customWidth="1"/>
    <col min="6" max="16384" width="9.1796875" style="30"/>
  </cols>
  <sheetData>
    <row r="1" spans="1:5">
      <c r="A1" s="28" t="s">
        <v>111</v>
      </c>
    </row>
    <row r="2" spans="1:5">
      <c r="B2" s="22"/>
    </row>
    <row r="3" spans="1:5">
      <c r="B3" s="188" t="s">
        <v>64</v>
      </c>
      <c r="C3" s="9"/>
    </row>
    <row r="4" spans="1:5" s="52" customFormat="1">
      <c r="B4" s="197"/>
      <c r="C4" s="196"/>
      <c r="D4" s="978" t="s">
        <v>113</v>
      </c>
      <c r="E4" s="978"/>
    </row>
    <row r="5" spans="1:5">
      <c r="B5" s="32"/>
      <c r="C5" s="9"/>
      <c r="D5" s="979" t="s">
        <v>1075</v>
      </c>
      <c r="E5" s="980"/>
    </row>
    <row r="6" spans="1:5">
      <c r="B6" s="987" t="s">
        <v>118</v>
      </c>
      <c r="C6" s="988"/>
      <c r="D6" s="664" t="s">
        <v>119</v>
      </c>
      <c r="E6" s="664" t="s">
        <v>121</v>
      </c>
    </row>
    <row r="7" spans="1:5">
      <c r="B7" s="993" t="s">
        <v>1076</v>
      </c>
      <c r="C7" s="994"/>
      <c r="D7" s="995"/>
      <c r="E7" s="671"/>
    </row>
    <row r="8" spans="1:5">
      <c r="B8" s="672">
        <v>1</v>
      </c>
      <c r="C8" s="673" t="s">
        <v>1077</v>
      </c>
      <c r="D8" s="674">
        <v>3360299.729884</v>
      </c>
      <c r="E8" s="674">
        <v>2732941.7635240001</v>
      </c>
    </row>
    <row r="9" spans="1:5" ht="26">
      <c r="B9" s="675">
        <v>2</v>
      </c>
      <c r="C9" s="673" t="s">
        <v>1078</v>
      </c>
      <c r="D9" s="674"/>
      <c r="E9" s="674"/>
    </row>
    <row r="10" spans="1:5" ht="26">
      <c r="B10" s="675">
        <v>3</v>
      </c>
      <c r="C10" s="673" t="s">
        <v>1079</v>
      </c>
      <c r="D10" s="674">
        <v>-52285</v>
      </c>
      <c r="E10" s="674">
        <v>-21722</v>
      </c>
    </row>
    <row r="11" spans="1:5" ht="26">
      <c r="B11" s="675">
        <v>4</v>
      </c>
      <c r="C11" s="673" t="s">
        <v>1080</v>
      </c>
      <c r="D11" s="674"/>
      <c r="E11" s="674"/>
    </row>
    <row r="12" spans="1:5">
      <c r="B12" s="675">
        <v>5</v>
      </c>
      <c r="C12" s="673" t="s">
        <v>1081</v>
      </c>
      <c r="D12" s="674"/>
      <c r="E12" s="674"/>
    </row>
    <row r="13" spans="1:5">
      <c r="B13" s="672">
        <v>6</v>
      </c>
      <c r="C13" s="676" t="s">
        <v>1082</v>
      </c>
      <c r="D13" s="674">
        <v>-30809.945</v>
      </c>
      <c r="E13" s="674">
        <v>-27962.798999999999</v>
      </c>
    </row>
    <row r="14" spans="1:5">
      <c r="B14" s="677">
        <v>7</v>
      </c>
      <c r="C14" s="678" t="s">
        <v>1083</v>
      </c>
      <c r="D14" s="679">
        <v>3277204.7848840002</v>
      </c>
      <c r="E14" s="679">
        <v>2683256.964524</v>
      </c>
    </row>
    <row r="15" spans="1:5" ht="15.75" customHeight="1">
      <c r="B15" s="983" t="s">
        <v>1084</v>
      </c>
      <c r="C15" s="983"/>
      <c r="D15" s="983"/>
      <c r="E15" s="671"/>
    </row>
    <row r="16" spans="1:5" ht="26">
      <c r="B16" s="680">
        <v>8</v>
      </c>
      <c r="C16" s="673" t="s">
        <v>1085</v>
      </c>
      <c r="D16" s="674">
        <v>72932.234788999995</v>
      </c>
      <c r="E16" s="674">
        <v>29175.291632</v>
      </c>
    </row>
    <row r="17" spans="2:5" ht="26">
      <c r="B17" s="680" t="s">
        <v>1086</v>
      </c>
      <c r="C17" s="681" t="s">
        <v>1087</v>
      </c>
      <c r="D17" s="674"/>
      <c r="E17" s="674"/>
    </row>
    <row r="18" spans="2:5" ht="26">
      <c r="B18" s="680">
        <v>9</v>
      </c>
      <c r="C18" s="682" t="s">
        <v>1088</v>
      </c>
      <c r="D18" s="674">
        <v>96296.343087000001</v>
      </c>
      <c r="E18" s="674">
        <v>79168.107927000005</v>
      </c>
    </row>
    <row r="19" spans="2:5" ht="26">
      <c r="B19" s="675" t="s">
        <v>1089</v>
      </c>
      <c r="C19" s="681" t="s">
        <v>1090</v>
      </c>
      <c r="D19" s="674"/>
      <c r="E19" s="674"/>
    </row>
    <row r="20" spans="2:5">
      <c r="B20" s="614" t="s">
        <v>1091</v>
      </c>
      <c r="C20" s="681" t="s">
        <v>1092</v>
      </c>
      <c r="D20" s="674"/>
      <c r="E20" s="674"/>
    </row>
    <row r="21" spans="2:5">
      <c r="B21" s="675">
        <v>10</v>
      </c>
      <c r="C21" s="683" t="s">
        <v>1093</v>
      </c>
      <c r="D21" s="674"/>
      <c r="E21" s="674"/>
    </row>
    <row r="22" spans="2:5" ht="26">
      <c r="B22" s="675" t="s">
        <v>1094</v>
      </c>
      <c r="C22" s="683" t="s">
        <v>1095</v>
      </c>
      <c r="D22" s="674"/>
      <c r="E22" s="674"/>
    </row>
    <row r="23" spans="2:5">
      <c r="B23" s="675" t="s">
        <v>1096</v>
      </c>
      <c r="C23" s="683" t="s">
        <v>1097</v>
      </c>
      <c r="D23" s="674"/>
      <c r="E23" s="674"/>
    </row>
    <row r="24" spans="2:5">
      <c r="B24" s="675">
        <v>11</v>
      </c>
      <c r="C24" s="676" t="s">
        <v>1098</v>
      </c>
      <c r="D24" s="674">
        <v>2223.1361430000002</v>
      </c>
      <c r="E24" s="674">
        <v>4925.7153840000001</v>
      </c>
    </row>
    <row r="25" spans="2:5" ht="26">
      <c r="B25" s="675">
        <v>12</v>
      </c>
      <c r="C25" s="676" t="s">
        <v>1099</v>
      </c>
      <c r="D25" s="674">
        <v>-1162.125593</v>
      </c>
      <c r="E25" s="674">
        <v>-328.19963000000001</v>
      </c>
    </row>
    <row r="26" spans="2:5">
      <c r="B26" s="684">
        <v>13</v>
      </c>
      <c r="C26" s="685" t="s">
        <v>1100</v>
      </c>
      <c r="D26" s="679">
        <v>170289.588426</v>
      </c>
      <c r="E26" s="679">
        <v>112940.915313</v>
      </c>
    </row>
    <row r="27" spans="2:5" ht="15" customHeight="1">
      <c r="B27" s="983" t="s">
        <v>1101</v>
      </c>
      <c r="C27" s="983"/>
      <c r="D27" s="983"/>
      <c r="E27" s="671"/>
    </row>
    <row r="28" spans="2:5" ht="26">
      <c r="B28" s="672">
        <v>14</v>
      </c>
      <c r="C28" s="673" t="s">
        <v>1102</v>
      </c>
      <c r="D28" s="686">
        <v>184221.135343</v>
      </c>
      <c r="E28" s="686">
        <v>192705.27425799999</v>
      </c>
    </row>
    <row r="29" spans="2:5">
      <c r="B29" s="672">
        <v>15</v>
      </c>
      <c r="C29" s="676" t="s">
        <v>1103</v>
      </c>
      <c r="D29" s="686">
        <v>-17518.527581000002</v>
      </c>
      <c r="E29" s="686">
        <v>-17896.630872000002</v>
      </c>
    </row>
    <row r="30" spans="2:5" ht="30.75" customHeight="1">
      <c r="B30" s="672">
        <v>16</v>
      </c>
      <c r="C30" s="676" t="s">
        <v>1104</v>
      </c>
      <c r="D30" s="674">
        <v>12354.288689999999</v>
      </c>
      <c r="E30" s="674">
        <v>10237.936900999999</v>
      </c>
    </row>
    <row r="31" spans="2:5" ht="26">
      <c r="B31" s="675" t="s">
        <v>1105</v>
      </c>
      <c r="C31" s="673" t="s">
        <v>1106</v>
      </c>
      <c r="D31" s="674"/>
      <c r="E31" s="674"/>
    </row>
    <row r="32" spans="2:5">
      <c r="B32" s="675">
        <v>17</v>
      </c>
      <c r="C32" s="676" t="s">
        <v>1107</v>
      </c>
      <c r="D32" s="674"/>
      <c r="E32" s="674"/>
    </row>
    <row r="33" spans="2:5">
      <c r="B33" s="675" t="s">
        <v>1108</v>
      </c>
      <c r="C33" s="676" t="s">
        <v>1109</v>
      </c>
      <c r="D33" s="674"/>
      <c r="E33" s="674"/>
    </row>
    <row r="34" spans="2:5">
      <c r="B34" s="684">
        <v>18</v>
      </c>
      <c r="C34" s="687" t="s">
        <v>1110</v>
      </c>
      <c r="D34" s="679">
        <v>179056.89645199999</v>
      </c>
      <c r="E34" s="679">
        <v>185046.58028699999</v>
      </c>
    </row>
    <row r="35" spans="2:5" ht="15" customHeight="1">
      <c r="B35" s="983" t="s">
        <v>1111</v>
      </c>
      <c r="C35" s="983"/>
      <c r="D35" s="983"/>
      <c r="E35" s="671"/>
    </row>
    <row r="36" spans="2:5">
      <c r="B36" s="672">
        <v>19</v>
      </c>
      <c r="C36" s="673" t="s">
        <v>1112</v>
      </c>
      <c r="D36" s="686">
        <v>848062.54367699998</v>
      </c>
      <c r="E36" s="686">
        <v>863651.47933200002</v>
      </c>
    </row>
    <row r="37" spans="2:5">
      <c r="B37" s="672">
        <v>20</v>
      </c>
      <c r="C37" s="673" t="s">
        <v>1113</v>
      </c>
      <c r="D37" s="686">
        <v>-471537.19356399996</v>
      </c>
      <c r="E37" s="686">
        <v>-492442.84599200002</v>
      </c>
    </row>
    <row r="38" spans="2:5" ht="26">
      <c r="B38" s="672">
        <v>21</v>
      </c>
      <c r="C38" s="673" t="s">
        <v>1114</v>
      </c>
      <c r="D38" s="674"/>
      <c r="E38" s="674"/>
    </row>
    <row r="39" spans="2:5">
      <c r="B39" s="684">
        <v>22</v>
      </c>
      <c r="C39" s="688" t="s">
        <v>1115</v>
      </c>
      <c r="D39" s="689">
        <v>376525.35011300002</v>
      </c>
      <c r="E39" s="689">
        <v>371208.63334</v>
      </c>
    </row>
    <row r="40" spans="2:5" ht="39.75" customHeight="1">
      <c r="B40" s="996" t="s">
        <v>1116</v>
      </c>
      <c r="C40" s="997"/>
      <c r="D40" s="997"/>
      <c r="E40" s="671"/>
    </row>
    <row r="41" spans="2:5" ht="26">
      <c r="B41" s="680" t="s">
        <v>1117</v>
      </c>
      <c r="C41" s="527" t="s">
        <v>1118</v>
      </c>
      <c r="D41" s="686"/>
      <c r="E41" s="686"/>
    </row>
    <row r="42" spans="2:5" ht="26">
      <c r="B42" s="680" t="s">
        <v>1119</v>
      </c>
      <c r="C42" s="527" t="s">
        <v>1120</v>
      </c>
      <c r="D42" s="674"/>
      <c r="E42" s="674"/>
    </row>
    <row r="43" spans="2:5" ht="26">
      <c r="B43" s="690" t="s">
        <v>1121</v>
      </c>
      <c r="C43" s="681" t="s">
        <v>1122</v>
      </c>
      <c r="D43" s="674"/>
      <c r="E43" s="674"/>
    </row>
    <row r="44" spans="2:5" ht="91">
      <c r="B44" s="672" t="s">
        <v>1123</v>
      </c>
      <c r="C44" s="691" t="s">
        <v>1124</v>
      </c>
      <c r="D44" s="682"/>
      <c r="E44" s="682"/>
    </row>
    <row r="45" spans="2:5" ht="104">
      <c r="B45" s="690" t="s">
        <v>1125</v>
      </c>
      <c r="C45" s="692" t="s">
        <v>1126</v>
      </c>
      <c r="D45" s="682"/>
      <c r="E45" s="682"/>
    </row>
    <row r="46" spans="2:5" ht="15" customHeight="1">
      <c r="B46" s="690" t="s">
        <v>1127</v>
      </c>
      <c r="C46" s="681" t="s">
        <v>1128</v>
      </c>
      <c r="D46" s="674">
        <v>-1.3627279999999999</v>
      </c>
      <c r="E46" s="674">
        <v>-0.72610399999999997</v>
      </c>
    </row>
    <row r="47" spans="2:5">
      <c r="B47" s="690" t="s">
        <v>1129</v>
      </c>
      <c r="C47" s="681" t="s">
        <v>1130</v>
      </c>
      <c r="D47" s="674"/>
      <c r="E47" s="674"/>
    </row>
    <row r="48" spans="2:5" ht="26">
      <c r="B48" s="690" t="s">
        <v>1131</v>
      </c>
      <c r="C48" s="693" t="s">
        <v>1132</v>
      </c>
      <c r="D48" s="674"/>
      <c r="E48" s="674"/>
    </row>
    <row r="49" spans="1:5" ht="26">
      <c r="B49" s="690" t="s">
        <v>1133</v>
      </c>
      <c r="C49" s="693" t="s">
        <v>1134</v>
      </c>
      <c r="D49" s="674"/>
      <c r="E49" s="674"/>
    </row>
    <row r="50" spans="1:5">
      <c r="B50" s="690" t="s">
        <v>1135</v>
      </c>
      <c r="C50" s="681" t="s">
        <v>1136</v>
      </c>
      <c r="D50" s="674"/>
      <c r="E50" s="674"/>
    </row>
    <row r="51" spans="1:5">
      <c r="B51" s="694" t="s">
        <v>1137</v>
      </c>
      <c r="C51" s="695" t="s">
        <v>1138</v>
      </c>
      <c r="D51" s="696">
        <v>-1.3627279999999999</v>
      </c>
      <c r="E51" s="696">
        <v>-0.72610399999999997</v>
      </c>
    </row>
    <row r="52" spans="1:5" ht="15.75" customHeight="1">
      <c r="B52" s="981" t="s">
        <v>1139</v>
      </c>
      <c r="C52" s="982"/>
      <c r="D52" s="982"/>
      <c r="E52" s="671"/>
    </row>
    <row r="53" spans="1:5">
      <c r="B53" s="672">
        <v>23</v>
      </c>
      <c r="C53" s="697" t="s">
        <v>1140</v>
      </c>
      <c r="D53" s="698">
        <v>172926.31099999999</v>
      </c>
      <c r="E53" s="698">
        <v>168375.38200000001</v>
      </c>
    </row>
    <row r="54" spans="1:5">
      <c r="B54" s="684">
        <v>24</v>
      </c>
      <c r="C54" s="699" t="s">
        <v>157</v>
      </c>
      <c r="D54" s="679">
        <v>4003075.2571469997</v>
      </c>
      <c r="E54" s="679">
        <v>3352452.36736</v>
      </c>
    </row>
    <row r="55" spans="1:5" ht="15" customHeight="1">
      <c r="B55" s="983" t="s">
        <v>81</v>
      </c>
      <c r="C55" s="983"/>
      <c r="D55" s="983"/>
      <c r="E55" s="671"/>
    </row>
    <row r="56" spans="1:5">
      <c r="B56" s="672">
        <v>25</v>
      </c>
      <c r="C56" s="700" t="s">
        <v>81</v>
      </c>
      <c r="D56" s="701">
        <v>4.3198366228878982</v>
      </c>
      <c r="E56" s="701">
        <v>5.0224541186424911</v>
      </c>
    </row>
    <row r="57" spans="1:5" ht="37.5" customHeight="1">
      <c r="A57" s="30" t="s">
        <v>1141</v>
      </c>
      <c r="B57" s="614" t="s">
        <v>1142</v>
      </c>
      <c r="C57" s="527" t="s">
        <v>1143</v>
      </c>
      <c r="D57" s="701">
        <v>4.3198366228878982</v>
      </c>
      <c r="E57" s="701">
        <v>5.0224541186424911</v>
      </c>
    </row>
    <row r="58" spans="1:5" ht="26">
      <c r="B58" s="680" t="s">
        <v>1144</v>
      </c>
      <c r="C58" s="673" t="s">
        <v>1145</v>
      </c>
      <c r="D58" s="702">
        <v>4.3198366228878982</v>
      </c>
      <c r="E58" s="702">
        <v>5.0224541186424911</v>
      </c>
    </row>
    <row r="59" spans="1:5">
      <c r="B59" s="680">
        <v>26</v>
      </c>
      <c r="C59" s="527" t="s">
        <v>1146</v>
      </c>
      <c r="D59" s="702">
        <v>3</v>
      </c>
      <c r="E59" s="702">
        <v>3</v>
      </c>
    </row>
    <row r="60" spans="1:5" ht="29.25" customHeight="1">
      <c r="B60" s="680" t="s">
        <v>1147</v>
      </c>
      <c r="C60" s="527" t="s">
        <v>161</v>
      </c>
      <c r="D60" s="702"/>
      <c r="E60" s="702"/>
    </row>
    <row r="61" spans="1:5" ht="26.25" customHeight="1">
      <c r="B61" s="614" t="s">
        <v>1148</v>
      </c>
      <c r="C61" s="527" t="s">
        <v>138</v>
      </c>
      <c r="D61" s="703"/>
      <c r="E61" s="703"/>
    </row>
    <row r="62" spans="1:5" ht="26.25" customHeight="1">
      <c r="B62" s="614">
        <v>27</v>
      </c>
      <c r="C62" s="527" t="s">
        <v>167</v>
      </c>
      <c r="D62" s="703"/>
      <c r="E62" s="703"/>
    </row>
    <row r="63" spans="1:5" ht="31.5" customHeight="1">
      <c r="B63" s="614" t="s">
        <v>1149</v>
      </c>
      <c r="C63" s="527" t="s">
        <v>1150</v>
      </c>
      <c r="D63" s="702">
        <v>3</v>
      </c>
      <c r="E63" s="702">
        <v>3</v>
      </c>
    </row>
    <row r="64" spans="1:5" ht="51.75" customHeight="1">
      <c r="B64" s="984" t="s">
        <v>1151</v>
      </c>
      <c r="C64" s="985"/>
      <c r="D64" s="986"/>
      <c r="E64" s="671"/>
    </row>
    <row r="65" spans="2:5" s="9" customFormat="1" ht="31.5" customHeight="1">
      <c r="B65" s="675" t="s">
        <v>1152</v>
      </c>
      <c r="C65" s="676" t="s">
        <v>1153</v>
      </c>
      <c r="D65" s="704"/>
      <c r="E65" s="704"/>
    </row>
    <row r="66" spans="2:5" s="9" customFormat="1">
      <c r="B66" s="990" t="s">
        <v>1154</v>
      </c>
      <c r="C66" s="991"/>
      <c r="D66" s="991"/>
      <c r="E66" s="992"/>
    </row>
    <row r="67" spans="2:5" s="9" customFormat="1" ht="26">
      <c r="B67" s="614">
        <v>28</v>
      </c>
      <c r="C67" s="527" t="s">
        <v>1155</v>
      </c>
      <c r="D67" s="674">
        <v>185115.51705900001</v>
      </c>
      <c r="E67" s="674">
        <v>180537.44595200001</v>
      </c>
    </row>
    <row r="68" spans="2:5" s="9" customFormat="1" ht="26">
      <c r="B68" s="614">
        <v>29</v>
      </c>
      <c r="C68" s="527" t="s">
        <v>1156</v>
      </c>
      <c r="D68" s="674">
        <v>166702.607762</v>
      </c>
      <c r="E68" s="674">
        <v>174808.64338600001</v>
      </c>
    </row>
    <row r="69" spans="2:5" s="9" customFormat="1" ht="52">
      <c r="B69" s="614">
        <v>30</v>
      </c>
      <c r="C69" s="527" t="s">
        <v>1157</v>
      </c>
      <c r="D69" s="674">
        <v>4021488.1664439999</v>
      </c>
      <c r="E69" s="674">
        <v>3358181.1699259998</v>
      </c>
    </row>
    <row r="70" spans="2:5" s="9" customFormat="1" ht="52">
      <c r="B70" s="614" t="s">
        <v>1158</v>
      </c>
      <c r="C70" s="527" t="s">
        <v>1159</v>
      </c>
      <c r="D70" s="674">
        <v>4021488.1664439999</v>
      </c>
      <c r="E70" s="674">
        <v>3358181.1699259998</v>
      </c>
    </row>
    <row r="71" spans="2:5" s="9" customFormat="1" ht="52">
      <c r="B71" s="614">
        <v>31</v>
      </c>
      <c r="C71" s="527" t="s">
        <v>1160</v>
      </c>
      <c r="D71" s="705">
        <v>4.3000576861801401</v>
      </c>
      <c r="E71" s="705">
        <v>5.0138861925579281</v>
      </c>
    </row>
    <row r="72" spans="2:5" ht="52">
      <c r="B72" s="614" t="s">
        <v>1161</v>
      </c>
      <c r="C72" s="527" t="s">
        <v>1162</v>
      </c>
      <c r="D72" s="705">
        <v>4.3000576861801401</v>
      </c>
      <c r="E72" s="705">
        <v>5.0138861925579281</v>
      </c>
    </row>
    <row r="74" spans="2:5">
      <c r="B74" s="246" t="s">
        <v>242</v>
      </c>
    </row>
    <row r="75" spans="2:5" ht="12.75" customHeight="1">
      <c r="B75" s="989" t="s">
        <v>1163</v>
      </c>
      <c r="C75" s="989"/>
      <c r="D75" s="989"/>
      <c r="E75" s="989"/>
    </row>
    <row r="76" spans="2:5">
      <c r="B76" s="989"/>
      <c r="C76" s="989"/>
      <c r="D76" s="989"/>
      <c r="E76" s="989"/>
    </row>
    <row r="77" spans="2:5" ht="20.25" customHeight="1">
      <c r="B77" s="989"/>
      <c r="C77" s="989"/>
      <c r="D77" s="989"/>
      <c r="E77" s="989"/>
    </row>
    <row r="78" spans="2:5">
      <c r="B78" s="30"/>
      <c r="D78" s="30"/>
      <c r="E78" s="30"/>
    </row>
  </sheetData>
  <mergeCells count="13">
    <mergeCell ref="B75:E77"/>
    <mergeCell ref="B66:E66"/>
    <mergeCell ref="B35:D35"/>
    <mergeCell ref="B7:D7"/>
    <mergeCell ref="B15:D15"/>
    <mergeCell ref="B27:D27"/>
    <mergeCell ref="B40:D40"/>
    <mergeCell ref="D4:E4"/>
    <mergeCell ref="D5:E5"/>
    <mergeCell ref="B52:D52"/>
    <mergeCell ref="B55:D55"/>
    <mergeCell ref="B64:D64"/>
    <mergeCell ref="B6:C6"/>
  </mergeCells>
  <pageMargins left="0.51181102362204722" right="0.51181102362204722" top="0.74803149606299213" bottom="0.74803149606299213" header="0.31496062992125984" footer="0.31496062992125984"/>
  <pageSetup paperSize="9" scale="81" fitToHeight="0" orientation="portrait" r:id="rId1"/>
  <rowBreaks count="2" manualBreakCount="2">
    <brk id="39" max="4" man="1"/>
    <brk id="54" max="4"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30B6-E7EA-4DD6-9970-74DB37FB9941}">
  <sheetPr codeName="Sheet83">
    <pageSetUpPr fitToPage="1"/>
  </sheetPr>
  <dimension ref="A1:G25"/>
  <sheetViews>
    <sheetView zoomScaleNormal="100" workbookViewId="0"/>
  </sheetViews>
  <sheetFormatPr defaultColWidth="9.1796875" defaultRowHeight="13"/>
  <cols>
    <col min="1" max="2" width="9.1796875" style="27"/>
    <col min="3" max="3" width="88.1796875" style="27" bestFit="1" customWidth="1"/>
    <col min="4" max="5" width="14.1796875" style="27" customWidth="1"/>
    <col min="6" max="16384" width="9.1796875" style="27"/>
  </cols>
  <sheetData>
    <row r="1" spans="1:7" ht="12.75" customHeight="1">
      <c r="A1" s="28" t="s">
        <v>111</v>
      </c>
    </row>
    <row r="2" spans="1:7" ht="12.75" customHeight="1">
      <c r="A2" s="26"/>
      <c r="B2" s="136"/>
      <c r="C2" s="136"/>
      <c r="D2" s="136"/>
    </row>
    <row r="3" spans="1:7" ht="12.75" customHeight="1">
      <c r="A3" s="26"/>
      <c r="B3" s="136" t="s">
        <v>5</v>
      </c>
      <c r="C3" s="136"/>
      <c r="D3" s="136"/>
    </row>
    <row r="4" spans="1:7" ht="12.75" customHeight="1">
      <c r="A4" s="26"/>
      <c r="B4" s="136"/>
      <c r="C4" s="136"/>
    </row>
    <row r="5" spans="1:7" ht="12.75" customHeight="1">
      <c r="A5" s="26"/>
      <c r="B5" s="136"/>
      <c r="C5" s="136"/>
      <c r="D5" s="999" t="s">
        <v>113</v>
      </c>
      <c r="E5" s="999"/>
    </row>
    <row r="6" spans="1:7" ht="12.75" customHeight="1">
      <c r="B6" s="580"/>
      <c r="C6" s="829"/>
      <c r="D6" s="759" t="s">
        <v>1075</v>
      </c>
      <c r="E6" s="761"/>
    </row>
    <row r="7" spans="1:7" ht="21.75" customHeight="1">
      <c r="B7" s="137" t="s">
        <v>118</v>
      </c>
      <c r="C7" s="998"/>
      <c r="D7" s="706" t="s">
        <v>119</v>
      </c>
      <c r="E7" s="706" t="s">
        <v>121</v>
      </c>
    </row>
    <row r="8" spans="1:7" ht="12.75" customHeight="1">
      <c r="B8" s="139" t="s">
        <v>1164</v>
      </c>
      <c r="C8" s="139" t="s">
        <v>1165</v>
      </c>
      <c r="D8" s="707">
        <v>3360300.3671559999</v>
      </c>
      <c r="E8" s="707">
        <v>2732941.7635240001</v>
      </c>
      <c r="F8" s="473"/>
      <c r="G8" s="472"/>
    </row>
    <row r="9" spans="1:7" ht="12.75" customHeight="1">
      <c r="B9" s="708" t="s">
        <v>1166</v>
      </c>
      <c r="C9" s="709" t="s">
        <v>1167</v>
      </c>
      <c r="D9" s="710">
        <v>132546.76641800001</v>
      </c>
      <c r="E9" s="710">
        <v>65970.944575000001</v>
      </c>
      <c r="F9" s="473"/>
      <c r="G9" s="472"/>
    </row>
    <row r="10" spans="1:7" ht="12.75" customHeight="1">
      <c r="B10" s="708" t="s">
        <v>1168</v>
      </c>
      <c r="C10" s="709" t="s">
        <v>1169</v>
      </c>
      <c r="D10" s="711">
        <v>3227753.6007380001</v>
      </c>
      <c r="E10" s="711">
        <v>2666970.818949</v>
      </c>
      <c r="F10" s="473"/>
      <c r="G10" s="472"/>
    </row>
    <row r="11" spans="1:7" ht="12.75" customHeight="1">
      <c r="B11" s="708" t="s">
        <v>1170</v>
      </c>
      <c r="C11" s="709" t="s">
        <v>1171</v>
      </c>
      <c r="D11" s="710">
        <v>29837.869986000002</v>
      </c>
      <c r="E11" s="710">
        <v>20038.698489999999</v>
      </c>
      <c r="F11" s="473"/>
      <c r="G11" s="472"/>
    </row>
    <row r="12" spans="1:7" ht="12.75" customHeight="1">
      <c r="B12" s="708" t="s">
        <v>1172</v>
      </c>
      <c r="C12" s="709" t="s">
        <v>1173</v>
      </c>
      <c r="D12" s="710">
        <v>1062026.963309</v>
      </c>
      <c r="E12" s="710">
        <v>600938.87743400002</v>
      </c>
      <c r="F12" s="473"/>
      <c r="G12" s="472"/>
    </row>
    <row r="13" spans="1:7" ht="12.75" customHeight="1">
      <c r="B13" s="708" t="s">
        <v>1174</v>
      </c>
      <c r="C13" s="709" t="s">
        <v>1175</v>
      </c>
      <c r="D13" s="710"/>
      <c r="E13" s="710"/>
      <c r="F13" s="473"/>
      <c r="G13" s="472"/>
    </row>
    <row r="14" spans="1:7" ht="12.75" customHeight="1">
      <c r="B14" s="708" t="s">
        <v>1176</v>
      </c>
      <c r="C14" s="709" t="s">
        <v>341</v>
      </c>
      <c r="D14" s="710">
        <v>130939.055576</v>
      </c>
      <c r="E14" s="710">
        <v>111073.89747900001</v>
      </c>
      <c r="F14" s="473"/>
      <c r="G14" s="472"/>
    </row>
    <row r="15" spans="1:7" ht="12.75" customHeight="1">
      <c r="B15" s="708" t="s">
        <v>1177</v>
      </c>
      <c r="C15" s="709" t="s">
        <v>1178</v>
      </c>
      <c r="D15" s="710">
        <v>1042621.189426</v>
      </c>
      <c r="E15" s="710">
        <v>1011608.104943</v>
      </c>
      <c r="F15" s="473"/>
      <c r="G15" s="472"/>
    </row>
    <row r="16" spans="1:7" ht="12.75" customHeight="1">
      <c r="B16" s="708" t="s">
        <v>1179</v>
      </c>
      <c r="C16" s="709" t="s">
        <v>1180</v>
      </c>
      <c r="D16" s="710">
        <v>68731.963090999998</v>
      </c>
      <c r="E16" s="710">
        <v>66487.446150999996</v>
      </c>
      <c r="F16" s="473"/>
      <c r="G16" s="472"/>
    </row>
    <row r="17" spans="2:7" ht="12.75" customHeight="1">
      <c r="B17" s="708" t="s">
        <v>1181</v>
      </c>
      <c r="C17" s="712" t="s">
        <v>342</v>
      </c>
      <c r="D17" s="710">
        <v>590807.81031299999</v>
      </c>
      <c r="E17" s="710">
        <v>526015.24281500001</v>
      </c>
      <c r="F17" s="473"/>
      <c r="G17" s="472"/>
    </row>
    <row r="18" spans="2:7" ht="12.75" customHeight="1">
      <c r="B18" s="708" t="s">
        <v>1182</v>
      </c>
      <c r="C18" s="709" t="s">
        <v>345</v>
      </c>
      <c r="D18" s="710">
        <v>3573.3931539999999</v>
      </c>
      <c r="E18" s="710">
        <v>3900.3757649999998</v>
      </c>
      <c r="F18" s="473"/>
      <c r="G18" s="472"/>
    </row>
    <row r="19" spans="2:7" ht="12.75" customHeight="1">
      <c r="B19" s="708" t="s">
        <v>1183</v>
      </c>
      <c r="C19" s="709" t="s">
        <v>1184</v>
      </c>
      <c r="D19" s="710">
        <v>299213.35588300001</v>
      </c>
      <c r="E19" s="710">
        <v>326908.17587199999</v>
      </c>
      <c r="F19" s="473"/>
      <c r="G19" s="472"/>
    </row>
    <row r="20" spans="2:7" ht="12.75" customHeight="1"/>
    <row r="21" spans="2:7" ht="12.75" customHeight="1">
      <c r="B21" s="246" t="s">
        <v>242</v>
      </c>
    </row>
    <row r="22" spans="2:7">
      <c r="B22" s="1000" t="s">
        <v>1185</v>
      </c>
      <c r="C22" s="1000"/>
      <c r="D22" s="1000"/>
      <c r="E22" s="1000"/>
    </row>
    <row r="23" spans="2:7" ht="12.75" customHeight="1">
      <c r="B23" s="476"/>
      <c r="C23" s="476"/>
      <c r="D23" s="476"/>
      <c r="E23" s="476"/>
    </row>
    <row r="24" spans="2:7">
      <c r="B24" s="476"/>
      <c r="C24" s="476"/>
      <c r="D24" s="476"/>
      <c r="E24" s="476"/>
    </row>
    <row r="25" spans="2:7">
      <c r="B25" s="476"/>
      <c r="C25" s="476"/>
      <c r="D25" s="476"/>
      <c r="E25" s="476"/>
    </row>
  </sheetData>
  <mergeCells count="4">
    <mergeCell ref="C6:C7"/>
    <mergeCell ref="D6:E6"/>
    <mergeCell ref="D5:E5"/>
    <mergeCell ref="B22:E22"/>
  </mergeCells>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1735-6D19-4B36-9BC5-9DFE46F369B3}">
  <sheetPr>
    <pageSetUpPr fitToPage="1"/>
  </sheetPr>
  <dimension ref="A1:M41"/>
  <sheetViews>
    <sheetView zoomScaleNormal="100" workbookViewId="0"/>
  </sheetViews>
  <sheetFormatPr defaultColWidth="9.1796875" defaultRowHeight="13"/>
  <cols>
    <col min="1" max="3" width="9.1796875" style="1"/>
    <col min="4" max="4" width="39.54296875" style="1" customWidth="1"/>
    <col min="5" max="11" width="18" style="1" customWidth="1"/>
    <col min="12" max="12" width="22.453125" style="1" customWidth="1"/>
    <col min="13" max="13" width="15" style="1" customWidth="1"/>
    <col min="14" max="16384" width="9.1796875" style="1"/>
  </cols>
  <sheetData>
    <row r="1" spans="1:13">
      <c r="A1" s="22" t="s">
        <v>111</v>
      </c>
    </row>
    <row r="2" spans="1:13">
      <c r="G2" s="362"/>
    </row>
    <row r="3" spans="1:13">
      <c r="B3" s="136" t="s">
        <v>87</v>
      </c>
      <c r="C3" s="136"/>
      <c r="D3" s="136"/>
      <c r="E3" s="136"/>
      <c r="F3" s="136"/>
      <c r="G3" s="136"/>
      <c r="H3" s="136"/>
    </row>
    <row r="4" spans="1:13">
      <c r="C4" s="746"/>
      <c r="D4" s="746"/>
    </row>
    <row r="5" spans="1:13">
      <c r="C5" s="746"/>
      <c r="D5" s="746"/>
      <c r="E5" s="176" t="s">
        <v>113</v>
      </c>
      <c r="F5" s="176" t="s">
        <v>114</v>
      </c>
      <c r="G5" s="176" t="s">
        <v>115</v>
      </c>
      <c r="H5" s="176" t="s">
        <v>116</v>
      </c>
      <c r="I5" s="176" t="s">
        <v>117</v>
      </c>
      <c r="J5" s="176" t="s">
        <v>183</v>
      </c>
      <c r="K5" s="176" t="s">
        <v>184</v>
      </c>
      <c r="L5" s="176" t="s">
        <v>185</v>
      </c>
    </row>
    <row r="6" spans="1:13" s="4" customFormat="1" ht="48" customHeight="1">
      <c r="B6" s="719" t="s">
        <v>192</v>
      </c>
      <c r="C6" s="741"/>
      <c r="D6" s="720"/>
      <c r="E6" s="727" t="s">
        <v>256</v>
      </c>
      <c r="F6" s="725"/>
      <c r="G6" s="725"/>
      <c r="H6" s="726"/>
      <c r="I6" s="727" t="s">
        <v>194</v>
      </c>
      <c r="J6" s="726"/>
      <c r="K6" s="732" t="s">
        <v>257</v>
      </c>
      <c r="L6" s="733"/>
    </row>
    <row r="7" spans="1:13" s="4" customFormat="1" ht="12.75" customHeight="1">
      <c r="B7" s="721"/>
      <c r="C7" s="729"/>
      <c r="D7" s="722"/>
      <c r="E7" s="717" t="s">
        <v>258</v>
      </c>
      <c r="F7" s="743" t="s">
        <v>259</v>
      </c>
      <c r="G7" s="744"/>
      <c r="H7" s="745"/>
      <c r="I7" s="717" t="s">
        <v>260</v>
      </c>
      <c r="J7" s="732" t="s">
        <v>261</v>
      </c>
      <c r="K7" s="352"/>
      <c r="L7" s="717" t="s">
        <v>262</v>
      </c>
    </row>
    <row r="8" spans="1:13" s="4" customFormat="1" ht="63.75" customHeight="1">
      <c r="B8" s="723"/>
      <c r="C8" s="742"/>
      <c r="D8" s="724"/>
      <c r="E8" s="728"/>
      <c r="F8" s="379"/>
      <c r="G8" s="487" t="s">
        <v>263</v>
      </c>
      <c r="H8" s="485" t="s">
        <v>264</v>
      </c>
      <c r="I8" s="718"/>
      <c r="J8" s="728"/>
      <c r="K8" s="178"/>
      <c r="L8" s="718"/>
    </row>
    <row r="9" spans="1:13" ht="12.75" customHeight="1">
      <c r="B9" s="179" t="s">
        <v>206</v>
      </c>
      <c r="C9" s="738" t="s">
        <v>207</v>
      </c>
      <c r="D9" s="738"/>
      <c r="E9" s="64"/>
      <c r="F9" s="64"/>
      <c r="G9" s="64"/>
      <c r="H9" s="64"/>
      <c r="I9" s="64"/>
      <c r="J9" s="64"/>
      <c r="K9" s="64"/>
      <c r="L9" s="64"/>
      <c r="M9" s="403"/>
    </row>
    <row r="10" spans="1:13" ht="12.75" customHeight="1">
      <c r="B10" s="179" t="s">
        <v>208</v>
      </c>
      <c r="C10" s="738" t="s">
        <v>209</v>
      </c>
      <c r="D10" s="738"/>
      <c r="E10" s="64">
        <v>2664.5896236709405</v>
      </c>
      <c r="F10" s="64">
        <v>6525.2838509613803</v>
      </c>
      <c r="G10" s="64">
        <v>5566.7600283275997</v>
      </c>
      <c r="H10" s="64">
        <v>5621.1994829814503</v>
      </c>
      <c r="I10" s="64">
        <v>194.046198788867</v>
      </c>
      <c r="J10" s="64">
        <v>3780.409430289083</v>
      </c>
      <c r="K10" s="64">
        <v>4901.6908726470283</v>
      </c>
      <c r="L10" s="64">
        <v>2931.2519370728992</v>
      </c>
      <c r="M10" s="175"/>
    </row>
    <row r="11" spans="1:13">
      <c r="B11" s="180" t="s">
        <v>210</v>
      </c>
      <c r="C11" s="739" t="s">
        <v>211</v>
      </c>
      <c r="D11" s="739"/>
      <c r="E11" s="64"/>
      <c r="F11" s="64"/>
      <c r="G11" s="64"/>
      <c r="H11" s="64"/>
      <c r="I11" s="64"/>
      <c r="J11" s="64"/>
      <c r="K11" s="64"/>
      <c r="L11" s="64"/>
      <c r="M11" s="175"/>
    </row>
    <row r="12" spans="1:13">
      <c r="B12" s="180" t="s">
        <v>212</v>
      </c>
      <c r="C12" s="739" t="s">
        <v>213</v>
      </c>
      <c r="D12" s="739"/>
      <c r="E12" s="64">
        <v>3.9904315281000004E-2</v>
      </c>
      <c r="F12" s="64"/>
      <c r="G12" s="64"/>
      <c r="H12" s="64"/>
      <c r="I12" s="64">
        <v>7.6092529000000003E-5</v>
      </c>
      <c r="J12" s="64"/>
      <c r="K12" s="64"/>
      <c r="L12" s="64"/>
      <c r="M12" s="175"/>
    </row>
    <row r="13" spans="1:13">
      <c r="B13" s="180" t="s">
        <v>214</v>
      </c>
      <c r="C13" s="739" t="s">
        <v>215</v>
      </c>
      <c r="D13" s="739"/>
      <c r="E13" s="64"/>
      <c r="F13" s="64"/>
      <c r="G13" s="64"/>
      <c r="H13" s="64"/>
      <c r="I13" s="64"/>
      <c r="J13" s="64"/>
      <c r="K13" s="64"/>
      <c r="L13" s="64"/>
      <c r="M13" s="175"/>
    </row>
    <row r="14" spans="1:13">
      <c r="B14" s="180" t="s">
        <v>216</v>
      </c>
      <c r="C14" s="739" t="s">
        <v>217</v>
      </c>
      <c r="D14" s="739"/>
      <c r="E14" s="64">
        <v>136.36614499999999</v>
      </c>
      <c r="F14" s="64">
        <v>197.82682399999999</v>
      </c>
      <c r="G14" s="64">
        <v>197.82682399999999</v>
      </c>
      <c r="H14" s="64">
        <v>197.82682399999999</v>
      </c>
      <c r="I14" s="64">
        <v>1.095736</v>
      </c>
      <c r="J14" s="64">
        <v>142.33313800000002</v>
      </c>
      <c r="K14" s="64">
        <v>136.36614499999999</v>
      </c>
      <c r="L14" s="64"/>
      <c r="M14" s="175"/>
    </row>
    <row r="15" spans="1:13">
      <c r="B15" s="180" t="s">
        <v>218</v>
      </c>
      <c r="C15" s="739" t="s">
        <v>219</v>
      </c>
      <c r="D15" s="739"/>
      <c r="E15" s="64">
        <v>1985.255561837989</v>
      </c>
      <c r="F15" s="64">
        <v>6059.2498071414011</v>
      </c>
      <c r="G15" s="64">
        <v>5148.5316923214004</v>
      </c>
      <c r="H15" s="64">
        <v>5202.3489317719204</v>
      </c>
      <c r="I15" s="64">
        <v>179.45086482017399</v>
      </c>
      <c r="J15" s="64">
        <v>3542.1943816254316</v>
      </c>
      <c r="K15" s="64">
        <v>4118.0048667785522</v>
      </c>
      <c r="L15" s="64">
        <v>2779.8256598581629</v>
      </c>
      <c r="M15" s="175"/>
    </row>
    <row r="16" spans="1:13">
      <c r="B16" s="180" t="s">
        <v>220</v>
      </c>
      <c r="C16" s="739" t="s">
        <v>223</v>
      </c>
      <c r="D16" s="739"/>
      <c r="E16" s="64">
        <v>542.92801251766707</v>
      </c>
      <c r="F16" s="64">
        <v>268.20721981999299</v>
      </c>
      <c r="G16" s="64">
        <v>220.40151200618999</v>
      </c>
      <c r="H16" s="64">
        <v>221.023727209529</v>
      </c>
      <c r="I16" s="64">
        <v>13.499521876164001</v>
      </c>
      <c r="J16" s="64">
        <v>95.881910663650999</v>
      </c>
      <c r="K16" s="64">
        <v>647.31986086848099</v>
      </c>
      <c r="L16" s="64">
        <v>151.42627721473798</v>
      </c>
      <c r="M16" s="175"/>
    </row>
    <row r="17" spans="2:13">
      <c r="B17" s="179" t="s">
        <v>222</v>
      </c>
      <c r="C17" s="738" t="s">
        <v>265</v>
      </c>
      <c r="D17" s="738"/>
      <c r="E17" s="64"/>
      <c r="F17" s="64"/>
      <c r="G17" s="64"/>
      <c r="H17" s="64"/>
      <c r="I17" s="64"/>
      <c r="J17" s="64"/>
      <c r="K17" s="64"/>
      <c r="L17" s="64"/>
      <c r="M17" s="175"/>
    </row>
    <row r="18" spans="2:13">
      <c r="B18" s="181" t="s">
        <v>224</v>
      </c>
      <c r="C18" s="740" t="s">
        <v>266</v>
      </c>
      <c r="D18" s="740"/>
      <c r="E18" s="64">
        <v>177.736641929624</v>
      </c>
      <c r="F18" s="64">
        <v>9.6669663190000008E-3</v>
      </c>
      <c r="G18" s="64">
        <v>5.4014978100000001E-3</v>
      </c>
      <c r="H18" s="64">
        <v>5.4014978100000001E-3</v>
      </c>
      <c r="I18" s="64">
        <v>8.3548568547769992</v>
      </c>
      <c r="J18" s="64">
        <v>2.3526473621479997</v>
      </c>
      <c r="K18" s="64">
        <v>151.534465099084</v>
      </c>
      <c r="L18" s="64">
        <v>3.5474122520000001E-3</v>
      </c>
      <c r="M18" s="175"/>
    </row>
    <row r="19" spans="2:13">
      <c r="B19" s="404">
        <v>100</v>
      </c>
      <c r="C19" s="405" t="s">
        <v>240</v>
      </c>
      <c r="D19" s="405"/>
      <c r="E19" s="66">
        <v>2842.3262656005645</v>
      </c>
      <c r="F19" s="66">
        <v>6525.2935179277001</v>
      </c>
      <c r="G19" s="66">
        <v>5566.7654298254101</v>
      </c>
      <c r="H19" s="66">
        <v>5621.2048844792598</v>
      </c>
      <c r="I19" s="66">
        <v>185.69134193409002</v>
      </c>
      <c r="J19" s="66">
        <v>3778.0567829269353</v>
      </c>
      <c r="K19" s="66">
        <v>4750.1564075479446</v>
      </c>
      <c r="L19" s="66">
        <v>2931.2483896606473</v>
      </c>
      <c r="M19" s="175"/>
    </row>
    <row r="20" spans="2:13">
      <c r="E20" s="175"/>
      <c r="F20" s="175"/>
      <c r="G20" s="175"/>
      <c r="H20" s="175"/>
      <c r="I20" s="175"/>
      <c r="J20" s="175"/>
      <c r="K20" s="175"/>
      <c r="L20" s="175"/>
      <c r="M20" s="175"/>
    </row>
    <row r="21" spans="2:13">
      <c r="C21" s="746"/>
      <c r="D21" s="746"/>
      <c r="E21" s="176" t="s">
        <v>113</v>
      </c>
      <c r="F21" s="176" t="s">
        <v>114</v>
      </c>
      <c r="G21" s="176" t="s">
        <v>115</v>
      </c>
      <c r="H21" s="176" t="s">
        <v>116</v>
      </c>
      <c r="I21" s="176" t="s">
        <v>117</v>
      </c>
      <c r="J21" s="176" t="s">
        <v>183</v>
      </c>
      <c r="K21" s="176" t="s">
        <v>184</v>
      </c>
      <c r="L21" s="176" t="s">
        <v>185</v>
      </c>
    </row>
    <row r="22" spans="2:13" s="4" customFormat="1" ht="48" customHeight="1">
      <c r="B22" s="719" t="s">
        <v>241</v>
      </c>
      <c r="C22" s="741"/>
      <c r="D22" s="720"/>
      <c r="E22" s="727" t="s">
        <v>256</v>
      </c>
      <c r="F22" s="725"/>
      <c r="G22" s="725"/>
      <c r="H22" s="726"/>
      <c r="I22" s="727" t="s">
        <v>194</v>
      </c>
      <c r="J22" s="726"/>
      <c r="K22" s="732" t="s">
        <v>257</v>
      </c>
      <c r="L22" s="733"/>
    </row>
    <row r="23" spans="2:13" s="4" customFormat="1" ht="12.75" customHeight="1">
      <c r="B23" s="721"/>
      <c r="C23" s="729"/>
      <c r="D23" s="722"/>
      <c r="E23" s="717" t="s">
        <v>258</v>
      </c>
      <c r="F23" s="743" t="s">
        <v>259</v>
      </c>
      <c r="G23" s="744"/>
      <c r="H23" s="745"/>
      <c r="I23" s="717" t="s">
        <v>260</v>
      </c>
      <c r="J23" s="717" t="s">
        <v>261</v>
      </c>
      <c r="K23" s="352"/>
      <c r="L23" s="717" t="s">
        <v>262</v>
      </c>
    </row>
    <row r="24" spans="2:13" s="4" customFormat="1" ht="64.5" customHeight="1">
      <c r="B24" s="723"/>
      <c r="C24" s="742"/>
      <c r="D24" s="724"/>
      <c r="E24" s="718"/>
      <c r="F24" s="177"/>
      <c r="G24" s="485" t="s">
        <v>263</v>
      </c>
      <c r="H24" s="485" t="s">
        <v>264</v>
      </c>
      <c r="I24" s="718"/>
      <c r="J24" s="718"/>
      <c r="K24" s="178"/>
      <c r="L24" s="718"/>
    </row>
    <row r="25" spans="2:13" ht="12.75" customHeight="1">
      <c r="B25" s="179" t="s">
        <v>206</v>
      </c>
      <c r="C25" s="738" t="s">
        <v>207</v>
      </c>
      <c r="D25" s="738"/>
      <c r="E25" s="64"/>
      <c r="F25" s="64"/>
      <c r="G25" s="64"/>
      <c r="H25" s="64"/>
      <c r="I25" s="64"/>
      <c r="J25" s="64"/>
      <c r="K25" s="64"/>
      <c r="L25" s="64"/>
      <c r="M25" s="175"/>
    </row>
    <row r="26" spans="2:13" ht="12.75" customHeight="1">
      <c r="B26" s="179" t="s">
        <v>208</v>
      </c>
      <c r="C26" s="738" t="s">
        <v>209</v>
      </c>
      <c r="D26" s="738"/>
      <c r="E26" s="64">
        <v>3988.09180960906</v>
      </c>
      <c r="F26" s="64">
        <v>7551.32910301437</v>
      </c>
      <c r="G26" s="64">
        <v>6891.3109027501805</v>
      </c>
      <c r="H26" s="64">
        <v>6944.2278287433792</v>
      </c>
      <c r="I26" s="64">
        <v>421.10644298396397</v>
      </c>
      <c r="J26" s="64">
        <v>4406.8276709198899</v>
      </c>
      <c r="K26" s="64">
        <v>6561.50000113643</v>
      </c>
      <c r="L26" s="64">
        <v>4356.168247042413</v>
      </c>
      <c r="M26" s="175"/>
    </row>
    <row r="27" spans="2:13">
      <c r="B27" s="180" t="s">
        <v>210</v>
      </c>
      <c r="C27" s="739" t="s">
        <v>211</v>
      </c>
      <c r="D27" s="739"/>
      <c r="E27" s="64"/>
      <c r="F27" s="64"/>
      <c r="G27" s="64"/>
      <c r="H27" s="64"/>
      <c r="I27" s="64"/>
      <c r="J27" s="64"/>
      <c r="K27" s="64"/>
      <c r="L27" s="64"/>
      <c r="M27" s="175"/>
    </row>
    <row r="28" spans="2:13">
      <c r="B28" s="180" t="s">
        <v>212</v>
      </c>
      <c r="C28" s="739" t="s">
        <v>213</v>
      </c>
      <c r="D28" s="739"/>
      <c r="E28" s="64">
        <v>7.7691802358999987E-2</v>
      </c>
      <c r="F28" s="64"/>
      <c r="G28" s="64"/>
      <c r="H28" s="64"/>
      <c r="I28" s="64">
        <v>1.9192391000000001E-4</v>
      </c>
      <c r="J28" s="64"/>
      <c r="K28" s="64"/>
      <c r="L28" s="64"/>
      <c r="M28" s="175"/>
    </row>
    <row r="29" spans="2:13">
      <c r="B29" s="180" t="s">
        <v>214</v>
      </c>
      <c r="C29" s="739" t="s">
        <v>215</v>
      </c>
      <c r="D29" s="739"/>
      <c r="E29" s="64"/>
      <c r="F29" s="64"/>
      <c r="G29" s="64"/>
      <c r="H29" s="64"/>
      <c r="I29" s="64"/>
      <c r="J29" s="64"/>
      <c r="K29" s="64"/>
      <c r="L29" s="64"/>
      <c r="M29" s="175"/>
    </row>
    <row r="30" spans="2:13">
      <c r="B30" s="180" t="s">
        <v>216</v>
      </c>
      <c r="C30" s="739" t="s">
        <v>217</v>
      </c>
      <c r="D30" s="739"/>
      <c r="E30" s="64">
        <v>130.31862799999999</v>
      </c>
      <c r="F30" s="64">
        <v>189.194987</v>
      </c>
      <c r="G30" s="64">
        <v>189.194987</v>
      </c>
      <c r="H30" s="64">
        <v>189.194987</v>
      </c>
      <c r="I30" s="64">
        <v>0.54774699999999998</v>
      </c>
      <c r="J30" s="64">
        <v>136.09474600000001</v>
      </c>
      <c r="K30" s="64">
        <v>130.31862799999999</v>
      </c>
      <c r="L30" s="64"/>
      <c r="M30" s="175"/>
    </row>
    <row r="31" spans="2:13">
      <c r="B31" s="180" t="s">
        <v>218</v>
      </c>
      <c r="C31" s="739" t="s">
        <v>219</v>
      </c>
      <c r="D31" s="739"/>
      <c r="E31" s="64">
        <v>3318.7379353957558</v>
      </c>
      <c r="F31" s="64">
        <v>7077.9478669298405</v>
      </c>
      <c r="G31" s="64">
        <v>6473.0697603691797</v>
      </c>
      <c r="H31" s="64">
        <v>6525.65889251526</v>
      </c>
      <c r="I31" s="64">
        <v>405.73121193718003</v>
      </c>
      <c r="J31" s="64">
        <v>4169.7729300578103</v>
      </c>
      <c r="K31" s="64">
        <v>5779.9672321341368</v>
      </c>
      <c r="L31" s="64">
        <v>4190.4060523515427</v>
      </c>
      <c r="M31" s="175"/>
    </row>
    <row r="32" spans="2:13">
      <c r="B32" s="180" t="s">
        <v>220</v>
      </c>
      <c r="C32" s="739" t="s">
        <v>223</v>
      </c>
      <c r="D32" s="739"/>
      <c r="E32" s="64">
        <v>538.95755441094593</v>
      </c>
      <c r="F32" s="64">
        <v>284.18624908452199</v>
      </c>
      <c r="G32" s="64">
        <v>229.04615538099199</v>
      </c>
      <c r="H32" s="64">
        <v>229.373949228117</v>
      </c>
      <c r="I32" s="64">
        <v>14.827292122873999</v>
      </c>
      <c r="J32" s="64">
        <v>100.95999486207501</v>
      </c>
      <c r="K32" s="64">
        <v>651.21414100229401</v>
      </c>
      <c r="L32" s="64">
        <v>165.76219469086402</v>
      </c>
      <c r="M32" s="175"/>
    </row>
    <row r="33" spans="2:13">
      <c r="B33" s="179" t="s">
        <v>222</v>
      </c>
      <c r="C33" s="738" t="s">
        <v>265</v>
      </c>
      <c r="D33" s="738"/>
      <c r="E33" s="64"/>
      <c r="F33" s="64"/>
      <c r="G33" s="64"/>
      <c r="H33" s="64"/>
      <c r="I33" s="64"/>
      <c r="J33" s="64"/>
      <c r="K33" s="64"/>
      <c r="L33" s="64"/>
      <c r="M33" s="175"/>
    </row>
    <row r="34" spans="2:13">
      <c r="B34" s="181" t="s">
        <v>224</v>
      </c>
      <c r="C34" s="740" t="s">
        <v>266</v>
      </c>
      <c r="D34" s="740"/>
      <c r="E34" s="64">
        <v>156.88774009364698</v>
      </c>
      <c r="F34" s="64">
        <v>2.6811995514999999E-2</v>
      </c>
      <c r="G34" s="64"/>
      <c r="H34" s="64"/>
      <c r="I34" s="64">
        <v>8.6504681606350005</v>
      </c>
      <c r="J34" s="64">
        <v>6.7212114882230001</v>
      </c>
      <c r="K34" s="64">
        <v>135.32257141207501</v>
      </c>
      <c r="L34" s="64">
        <v>2.6146304259000001E-2</v>
      </c>
      <c r="M34" s="175"/>
    </row>
    <row r="35" spans="2:13">
      <c r="B35" s="404">
        <v>100</v>
      </c>
      <c r="C35" s="405" t="s">
        <v>240</v>
      </c>
      <c r="D35" s="405"/>
      <c r="E35" s="66">
        <v>4144.9795497027071</v>
      </c>
      <c r="F35" s="66">
        <v>7551.3559150098854</v>
      </c>
      <c r="G35" s="66">
        <v>6891.3109027501805</v>
      </c>
      <c r="H35" s="66">
        <v>6944.2278287433792</v>
      </c>
      <c r="I35" s="66">
        <v>429.75691114459897</v>
      </c>
      <c r="J35" s="66">
        <v>4413.5488824081121</v>
      </c>
      <c r="K35" s="66">
        <v>6426.1774297243546</v>
      </c>
      <c r="L35" s="66">
        <v>4356.1421007381541</v>
      </c>
      <c r="M35" s="175"/>
    </row>
    <row r="36" spans="2:13">
      <c r="E36" s="64"/>
      <c r="F36" s="64"/>
      <c r="G36" s="64"/>
      <c r="H36" s="64"/>
      <c r="I36" s="64"/>
      <c r="J36" s="64"/>
      <c r="K36" s="64"/>
      <c r="L36" s="64"/>
    </row>
    <row r="37" spans="2:13">
      <c r="E37" s="64"/>
      <c r="F37" s="64"/>
      <c r="G37" s="64"/>
      <c r="H37" s="64"/>
      <c r="I37" s="64"/>
      <c r="J37" s="64"/>
      <c r="K37" s="64"/>
      <c r="L37" s="64"/>
    </row>
    <row r="38" spans="2:13">
      <c r="B38" s="4" t="s">
        <v>242</v>
      </c>
      <c r="E38" s="64"/>
      <c r="F38" s="64"/>
      <c r="G38" s="64"/>
      <c r="H38" s="64"/>
      <c r="I38" s="64"/>
      <c r="J38" s="64"/>
      <c r="K38" s="64"/>
      <c r="L38" s="64"/>
    </row>
    <row r="39" spans="2:13">
      <c r="B39" s="736" t="s">
        <v>267</v>
      </c>
      <c r="C39" s="737"/>
      <c r="D39" s="737"/>
      <c r="E39" s="737"/>
      <c r="F39" s="737"/>
      <c r="G39" s="737"/>
      <c r="H39" s="737"/>
      <c r="I39" s="737"/>
      <c r="J39" s="737"/>
      <c r="K39" s="737"/>
      <c r="L39" s="737"/>
    </row>
    <row r="40" spans="2:13">
      <c r="B40" s="737"/>
      <c r="C40" s="737"/>
      <c r="D40" s="737"/>
      <c r="E40" s="737"/>
      <c r="F40" s="737"/>
      <c r="G40" s="737"/>
      <c r="H40" s="737"/>
      <c r="I40" s="737"/>
      <c r="J40" s="737"/>
      <c r="K40" s="737"/>
      <c r="L40" s="737"/>
    </row>
    <row r="41" spans="2:13" ht="13" customHeight="1">
      <c r="B41" s="736" t="s">
        <v>268</v>
      </c>
      <c r="C41" s="737"/>
      <c r="D41" s="737"/>
      <c r="E41" s="737"/>
      <c r="F41" s="737"/>
      <c r="G41" s="737"/>
      <c r="H41" s="737"/>
      <c r="I41" s="737"/>
      <c r="J41" s="737"/>
      <c r="K41" s="737"/>
      <c r="L41" s="737"/>
    </row>
  </sheetData>
  <mergeCells count="43">
    <mergeCell ref="K6:L6"/>
    <mergeCell ref="E7:E8"/>
    <mergeCell ref="F7:H7"/>
    <mergeCell ref="I7:I8"/>
    <mergeCell ref="J7:J8"/>
    <mergeCell ref="C4:D4"/>
    <mergeCell ref="C5:D5"/>
    <mergeCell ref="B6:D8"/>
    <mergeCell ref="E6:H6"/>
    <mergeCell ref="I6:J6"/>
    <mergeCell ref="C21:D21"/>
    <mergeCell ref="L7:L8"/>
    <mergeCell ref="C9:D9"/>
    <mergeCell ref="C10:D10"/>
    <mergeCell ref="C11:D11"/>
    <mergeCell ref="C12:D12"/>
    <mergeCell ref="C13:D13"/>
    <mergeCell ref="C14:D14"/>
    <mergeCell ref="C15:D15"/>
    <mergeCell ref="C16:D16"/>
    <mergeCell ref="C17:D17"/>
    <mergeCell ref="C18:D18"/>
    <mergeCell ref="B22:D24"/>
    <mergeCell ref="E22:H22"/>
    <mergeCell ref="I22:J22"/>
    <mergeCell ref="K22:L22"/>
    <mergeCell ref="E23:E24"/>
    <mergeCell ref="F23:H23"/>
    <mergeCell ref="I23:I24"/>
    <mergeCell ref="J23:J24"/>
    <mergeCell ref="L23:L24"/>
    <mergeCell ref="B41:L41"/>
    <mergeCell ref="C25:D25"/>
    <mergeCell ref="C26:D26"/>
    <mergeCell ref="C27:D27"/>
    <mergeCell ref="C28:D28"/>
    <mergeCell ref="C29:D29"/>
    <mergeCell ref="C30:D30"/>
    <mergeCell ref="C31:D31"/>
    <mergeCell ref="C32:D32"/>
    <mergeCell ref="C33:D33"/>
    <mergeCell ref="C34:D34"/>
    <mergeCell ref="B39:L40"/>
  </mergeCells>
  <pageMargins left="0.70866141732283472" right="0.70866141732283472" top="0.74803149606299213" bottom="0.74803149606299213" header="0.31496062992125984" footer="0.31496062992125984"/>
  <pageSetup paperSize="9" scale="60" orientation="landscape" verticalDpi="1200" r:id="rId1"/>
  <ignoredErrors>
    <ignoredError sqref="B9:B19 B25:B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9F57-1243-4210-99DA-57AB7F6E5739}">
  <dimension ref="A1:J72"/>
  <sheetViews>
    <sheetView zoomScaleNormal="100" workbookViewId="0"/>
  </sheetViews>
  <sheetFormatPr defaultColWidth="9.1796875" defaultRowHeight="13"/>
  <cols>
    <col min="1" max="1" width="9.1796875" style="198"/>
    <col min="2" max="2" width="11" style="198" customWidth="1"/>
    <col min="3" max="3" width="60.54296875" style="198" customWidth="1"/>
    <col min="4" max="8" width="18.54296875" style="198" customWidth="1"/>
    <col min="9" max="9" width="15.453125" style="198" customWidth="1"/>
    <col min="10" max="10" width="19.453125" style="198" customWidth="1"/>
    <col min="11" max="16384" width="9.1796875" style="198"/>
  </cols>
  <sheetData>
    <row r="1" spans="1:10">
      <c r="A1" s="67" t="s">
        <v>111</v>
      </c>
    </row>
    <row r="2" spans="1:10" ht="14.5">
      <c r="C2" s="200"/>
      <c r="E2" s="361"/>
      <c r="G2" s="200"/>
    </row>
    <row r="3" spans="1:10" ht="14.5">
      <c r="B3" s="200" t="s">
        <v>29</v>
      </c>
      <c r="E3" s="361"/>
    </row>
    <row r="4" spans="1:10">
      <c r="B4" s="199"/>
    </row>
    <row r="5" spans="1:10">
      <c r="B5" s="17"/>
      <c r="C5" s="49"/>
      <c r="D5" s="40" t="s">
        <v>113</v>
      </c>
      <c r="E5" s="40" t="s">
        <v>114</v>
      </c>
      <c r="F5" s="40" t="s">
        <v>115</v>
      </c>
      <c r="G5" s="40" t="s">
        <v>116</v>
      </c>
      <c r="H5" s="40" t="s">
        <v>117</v>
      </c>
      <c r="I5" s="40" t="s">
        <v>183</v>
      </c>
      <c r="J5" s="40" t="s">
        <v>184</v>
      </c>
    </row>
    <row r="6" spans="1:10" ht="25" customHeight="1">
      <c r="B6" s="492"/>
      <c r="C6" s="493"/>
      <c r="D6" s="732" t="s">
        <v>193</v>
      </c>
      <c r="E6" s="730"/>
      <c r="F6" s="730"/>
      <c r="G6" s="733"/>
      <c r="H6" s="733" t="s">
        <v>269</v>
      </c>
      <c r="I6" s="717" t="s">
        <v>270</v>
      </c>
      <c r="J6" s="717" t="s">
        <v>271</v>
      </c>
    </row>
    <row r="7" spans="1:10" ht="25" customHeight="1">
      <c r="B7" s="299"/>
      <c r="C7" s="391"/>
      <c r="D7" s="302"/>
      <c r="E7" s="732" t="s">
        <v>272</v>
      </c>
      <c r="F7" s="733"/>
      <c r="G7" s="717" t="s">
        <v>273</v>
      </c>
      <c r="H7" s="748"/>
      <c r="I7" s="731"/>
      <c r="J7" s="731"/>
    </row>
    <row r="8" spans="1:10" ht="25" customHeight="1">
      <c r="B8" s="392" t="s">
        <v>248</v>
      </c>
      <c r="C8" s="300"/>
      <c r="D8" s="177"/>
      <c r="E8" s="177"/>
      <c r="F8" s="494" t="s">
        <v>274</v>
      </c>
      <c r="G8" s="718"/>
      <c r="H8" s="734"/>
      <c r="I8" s="718"/>
      <c r="J8" s="718"/>
    </row>
    <row r="9" spans="1:10" s="397" customFormat="1">
      <c r="B9" s="398" t="s">
        <v>208</v>
      </c>
      <c r="C9" s="399" t="s">
        <v>275</v>
      </c>
      <c r="D9" s="400">
        <v>2228747.7044249023</v>
      </c>
      <c r="E9" s="400"/>
      <c r="F9" s="400">
        <v>8509.3012018033696</v>
      </c>
      <c r="G9" s="400"/>
      <c r="H9" s="400">
        <v>7771.028957803198</v>
      </c>
      <c r="I9" s="401"/>
      <c r="J9" s="400"/>
    </row>
    <row r="10" spans="1:10">
      <c r="B10" s="12" t="s">
        <v>210</v>
      </c>
      <c r="C10" s="49" t="s">
        <v>276</v>
      </c>
      <c r="D10" s="64">
        <v>1363825.3764233429</v>
      </c>
      <c r="E10" s="64"/>
      <c r="F10" s="64">
        <v>2432.5168894920262</v>
      </c>
      <c r="G10" s="64"/>
      <c r="H10" s="64">
        <v>2304.757725914365</v>
      </c>
      <c r="I10" s="275"/>
      <c r="J10" s="64"/>
    </row>
    <row r="11" spans="1:10">
      <c r="B11" s="12" t="s">
        <v>212</v>
      </c>
      <c r="C11" s="49" t="s">
        <v>277</v>
      </c>
      <c r="D11" s="64">
        <v>81387.576714605661</v>
      </c>
      <c r="E11" s="64"/>
      <c r="F11" s="64">
        <v>587.69836539233609</v>
      </c>
      <c r="G11" s="64"/>
      <c r="H11" s="64">
        <v>593.83157727085495</v>
      </c>
      <c r="I11" s="275"/>
      <c r="J11" s="64"/>
    </row>
    <row r="12" spans="1:10">
      <c r="B12" s="12" t="s">
        <v>214</v>
      </c>
      <c r="C12" s="49" t="s">
        <v>278</v>
      </c>
      <c r="D12" s="64">
        <v>73841.45178689876</v>
      </c>
      <c r="E12" s="64"/>
      <c r="F12" s="64">
        <v>143.484213523623</v>
      </c>
      <c r="G12" s="64"/>
      <c r="H12" s="64">
        <v>397.60471724061802</v>
      </c>
      <c r="I12" s="275"/>
      <c r="J12" s="64"/>
    </row>
    <row r="13" spans="1:10">
      <c r="B13" s="12" t="s">
        <v>216</v>
      </c>
      <c r="C13" s="49" t="s">
        <v>279</v>
      </c>
      <c r="D13" s="64">
        <v>91068.169234328569</v>
      </c>
      <c r="E13" s="64"/>
      <c r="F13" s="64">
        <v>990.11890788775702</v>
      </c>
      <c r="G13" s="64"/>
      <c r="H13" s="64">
        <v>692.54322512057001</v>
      </c>
      <c r="I13" s="275"/>
      <c r="J13" s="64"/>
    </row>
    <row r="14" spans="1:10">
      <c r="B14" s="12" t="s">
        <v>218</v>
      </c>
      <c r="C14" s="49" t="s">
        <v>280</v>
      </c>
      <c r="D14" s="64">
        <v>68946.790574945553</v>
      </c>
      <c r="E14" s="64"/>
      <c r="F14" s="64">
        <v>293.257383782163</v>
      </c>
      <c r="G14" s="64"/>
      <c r="H14" s="64">
        <v>285.90916610329998</v>
      </c>
      <c r="I14" s="275"/>
      <c r="J14" s="64"/>
    </row>
    <row r="15" spans="1:10">
      <c r="B15" s="12"/>
      <c r="C15" s="49" t="s">
        <v>281</v>
      </c>
      <c r="D15" s="64">
        <v>36017.864430835609</v>
      </c>
      <c r="E15" s="64"/>
      <c r="F15" s="64">
        <v>253.55058799233097</v>
      </c>
      <c r="G15" s="64"/>
      <c r="H15" s="64">
        <v>236.70356737193197</v>
      </c>
      <c r="I15" s="275"/>
      <c r="J15" s="64"/>
    </row>
    <row r="16" spans="1:10">
      <c r="B16" s="12"/>
      <c r="C16" s="49" t="s">
        <v>282</v>
      </c>
      <c r="D16" s="64">
        <v>78586.522387419522</v>
      </c>
      <c r="E16" s="64"/>
      <c r="F16" s="64">
        <v>668.97849048617991</v>
      </c>
      <c r="G16" s="64"/>
      <c r="H16" s="64">
        <v>489.17480807671899</v>
      </c>
      <c r="I16" s="275"/>
      <c r="J16" s="64"/>
    </row>
    <row r="17" spans="2:10">
      <c r="B17" s="12"/>
      <c r="C17" s="49" t="s">
        <v>283</v>
      </c>
      <c r="D17" s="64">
        <v>75590.22848453249</v>
      </c>
      <c r="E17" s="64"/>
      <c r="F17" s="64">
        <v>1370.200184436017</v>
      </c>
      <c r="G17" s="64"/>
      <c r="H17" s="64">
        <v>1023.789624479128</v>
      </c>
      <c r="I17" s="275"/>
      <c r="J17" s="64"/>
    </row>
    <row r="18" spans="2:10">
      <c r="B18" s="12"/>
      <c r="C18" s="49" t="s">
        <v>284</v>
      </c>
      <c r="D18" s="64">
        <v>61131.382407782286</v>
      </c>
      <c r="E18" s="64"/>
      <c r="F18" s="64">
        <v>9.6620766761850003</v>
      </c>
      <c r="G18" s="64"/>
      <c r="H18" s="64">
        <v>179.05346082649498</v>
      </c>
      <c r="I18" s="275"/>
      <c r="J18" s="64"/>
    </row>
    <row r="19" spans="2:10">
      <c r="B19" s="12" t="s">
        <v>220</v>
      </c>
      <c r="C19" s="49" t="s">
        <v>285</v>
      </c>
      <c r="D19" s="64">
        <v>298352.34198021103</v>
      </c>
      <c r="E19" s="64"/>
      <c r="F19" s="64">
        <v>1759.8341021347512</v>
      </c>
      <c r="G19" s="64"/>
      <c r="H19" s="64">
        <v>1567.661085399217</v>
      </c>
      <c r="I19" s="275"/>
      <c r="J19" s="64"/>
    </row>
    <row r="20" spans="2:10" s="397" customFormat="1">
      <c r="B20" s="398" t="s">
        <v>222</v>
      </c>
      <c r="C20" s="402" t="s">
        <v>286</v>
      </c>
      <c r="D20" s="400">
        <v>850959.79297527159</v>
      </c>
      <c r="E20" s="400"/>
      <c r="F20" s="400">
        <v>362.74440808855297</v>
      </c>
      <c r="G20" s="401"/>
      <c r="H20" s="401"/>
      <c r="I20" s="400">
        <v>827.20569450622997</v>
      </c>
      <c r="J20" s="401"/>
    </row>
    <row r="21" spans="2:10">
      <c r="B21" s="12" t="s">
        <v>224</v>
      </c>
      <c r="C21" s="49" t="s">
        <v>276</v>
      </c>
      <c r="D21" s="64">
        <v>317820.92432929896</v>
      </c>
      <c r="E21" s="64"/>
      <c r="F21" s="64">
        <v>130.20705489001</v>
      </c>
      <c r="G21" s="275"/>
      <c r="H21" s="275"/>
      <c r="I21" s="64">
        <v>271.56475678866701</v>
      </c>
      <c r="J21" s="275"/>
    </row>
    <row r="22" spans="2:10">
      <c r="B22" s="12" t="s">
        <v>226</v>
      </c>
      <c r="C22" s="49" t="s">
        <v>277</v>
      </c>
      <c r="D22" s="64">
        <v>56634.796810782296</v>
      </c>
      <c r="E22" s="64"/>
      <c r="F22" s="64">
        <v>6.4430508090000007</v>
      </c>
      <c r="G22" s="275"/>
      <c r="H22" s="275"/>
      <c r="I22" s="64">
        <v>25.739798221468998</v>
      </c>
      <c r="J22" s="275"/>
    </row>
    <row r="23" spans="2:10">
      <c r="B23" s="12" t="s">
        <v>227</v>
      </c>
      <c r="C23" s="49" t="s">
        <v>278</v>
      </c>
      <c r="D23" s="64">
        <v>76543.770761188891</v>
      </c>
      <c r="E23" s="64"/>
      <c r="F23" s="64">
        <v>6.110736148</v>
      </c>
      <c r="G23" s="275"/>
      <c r="H23" s="275"/>
      <c r="I23" s="64">
        <v>114.330658191585</v>
      </c>
      <c r="J23" s="275"/>
    </row>
    <row r="24" spans="2:10">
      <c r="B24" s="12" t="s">
        <v>228</v>
      </c>
      <c r="C24" s="49" t="s">
        <v>279</v>
      </c>
      <c r="D24" s="64">
        <v>57709.755697555898</v>
      </c>
      <c r="E24" s="64"/>
      <c r="F24" s="64">
        <v>5.9926513010000002E-2</v>
      </c>
      <c r="G24" s="275"/>
      <c r="H24" s="275"/>
      <c r="I24" s="64">
        <v>47.891125994798998</v>
      </c>
      <c r="J24" s="275"/>
    </row>
    <row r="25" spans="2:10">
      <c r="B25" s="12" t="s">
        <v>229</v>
      </c>
      <c r="C25" s="49" t="s">
        <v>280</v>
      </c>
      <c r="D25" s="64">
        <v>13446.371784793611</v>
      </c>
      <c r="E25" s="64"/>
      <c r="F25" s="64">
        <v>0.71163661924100008</v>
      </c>
      <c r="G25" s="275"/>
      <c r="H25" s="275"/>
      <c r="I25" s="64">
        <v>17.477942356635999</v>
      </c>
      <c r="J25" s="275"/>
    </row>
    <row r="26" spans="2:10">
      <c r="B26" s="12"/>
      <c r="C26" s="49" t="s">
        <v>281</v>
      </c>
      <c r="D26" s="64">
        <v>6764.3514658386457</v>
      </c>
      <c r="E26" s="64"/>
      <c r="F26" s="64">
        <v>2.5292406323869998</v>
      </c>
      <c r="G26" s="275"/>
      <c r="H26" s="275"/>
      <c r="I26" s="64">
        <v>26.599416991135001</v>
      </c>
      <c r="J26" s="275"/>
    </row>
    <row r="27" spans="2:10">
      <c r="B27" s="12"/>
      <c r="C27" s="49" t="s">
        <v>282</v>
      </c>
      <c r="D27" s="64">
        <v>14966.99989786999</v>
      </c>
      <c r="E27" s="64"/>
      <c r="F27" s="64">
        <v>0.34181621261899997</v>
      </c>
      <c r="G27" s="275"/>
      <c r="H27" s="275"/>
      <c r="I27" s="64">
        <v>19.577012990690999</v>
      </c>
      <c r="J27" s="275"/>
    </row>
    <row r="28" spans="2:10">
      <c r="B28" s="12"/>
      <c r="C28" s="49" t="s">
        <v>283</v>
      </c>
      <c r="D28" s="64">
        <v>99020.642013766206</v>
      </c>
      <c r="E28" s="64"/>
      <c r="F28" s="64">
        <v>148.06036300000002</v>
      </c>
      <c r="G28" s="275"/>
      <c r="H28" s="275"/>
      <c r="I28" s="64">
        <v>142.65337181358902</v>
      </c>
      <c r="J28" s="275"/>
    </row>
    <row r="29" spans="2:10">
      <c r="B29" s="12"/>
      <c r="C29" s="49" t="s">
        <v>284</v>
      </c>
      <c r="D29" s="64">
        <v>53480.511780891495</v>
      </c>
      <c r="E29" s="64"/>
      <c r="F29" s="64">
        <v>1.4682642859999999E-3</v>
      </c>
      <c r="G29" s="275"/>
      <c r="H29" s="275"/>
      <c r="I29" s="64">
        <v>40.154276074454998</v>
      </c>
      <c r="J29" s="275"/>
    </row>
    <row r="30" spans="2:10">
      <c r="B30" s="12" t="s">
        <v>230</v>
      </c>
      <c r="C30" s="49" t="s">
        <v>285</v>
      </c>
      <c r="D30" s="64">
        <v>154571.66843328558</v>
      </c>
      <c r="E30" s="64"/>
      <c r="F30" s="64">
        <v>68.27911499999999</v>
      </c>
      <c r="G30" s="275"/>
      <c r="H30" s="275"/>
      <c r="I30" s="64">
        <v>121.21733508320398</v>
      </c>
      <c r="J30" s="275"/>
    </row>
    <row r="31" spans="2:10">
      <c r="B31" s="232" t="s">
        <v>231</v>
      </c>
      <c r="C31" s="6" t="s">
        <v>240</v>
      </c>
      <c r="D31" s="66">
        <v>3079707.4974001739</v>
      </c>
      <c r="E31" s="66"/>
      <c r="F31" s="66">
        <v>8872.045609891924</v>
      </c>
      <c r="G31" s="66"/>
      <c r="H31" s="66">
        <v>7771.028957803198</v>
      </c>
      <c r="I31" s="66">
        <v>827.20569450622997</v>
      </c>
      <c r="J31" s="64"/>
    </row>
    <row r="33" spans="2:10">
      <c r="B33" s="17"/>
      <c r="C33" s="49"/>
      <c r="D33" s="40" t="s">
        <v>113</v>
      </c>
      <c r="E33" s="40" t="s">
        <v>114</v>
      </c>
      <c r="F33" s="40" t="s">
        <v>115</v>
      </c>
      <c r="G33" s="40" t="s">
        <v>116</v>
      </c>
      <c r="H33" s="40" t="s">
        <v>117</v>
      </c>
      <c r="I33" s="40" t="s">
        <v>183</v>
      </c>
      <c r="J33" s="40" t="s">
        <v>184</v>
      </c>
    </row>
    <row r="34" spans="2:10" ht="25" customHeight="1">
      <c r="B34" s="492"/>
      <c r="C34" s="493"/>
      <c r="D34" s="732" t="s">
        <v>193</v>
      </c>
      <c r="E34" s="730"/>
      <c r="F34" s="730"/>
      <c r="G34" s="733"/>
      <c r="H34" s="733" t="s">
        <v>269</v>
      </c>
      <c r="I34" s="717" t="s">
        <v>270</v>
      </c>
      <c r="J34" s="717" t="s">
        <v>271</v>
      </c>
    </row>
    <row r="35" spans="2:10" ht="25" customHeight="1">
      <c r="B35" s="299"/>
      <c r="C35" s="391"/>
      <c r="D35" s="302"/>
      <c r="E35" s="732" t="s">
        <v>272</v>
      </c>
      <c r="F35" s="733"/>
      <c r="G35" s="717" t="s">
        <v>273</v>
      </c>
      <c r="H35" s="748"/>
      <c r="I35" s="731"/>
      <c r="J35" s="731"/>
    </row>
    <row r="36" spans="2:10" ht="25" customHeight="1">
      <c r="B36" s="392" t="s">
        <v>241</v>
      </c>
      <c r="C36" s="300"/>
      <c r="D36" s="177"/>
      <c r="E36" s="177"/>
      <c r="F36" s="494" t="s">
        <v>274</v>
      </c>
      <c r="G36" s="718"/>
      <c r="H36" s="734"/>
      <c r="I36" s="718"/>
      <c r="J36" s="718"/>
    </row>
    <row r="37" spans="2:10" s="397" customFormat="1">
      <c r="B37" s="398" t="s">
        <v>208</v>
      </c>
      <c r="C37" s="399" t="s">
        <v>275</v>
      </c>
      <c r="D37" s="400">
        <v>1981180.0471003463</v>
      </c>
      <c r="E37" s="400"/>
      <c r="F37" s="400">
        <v>9535.8293453267397</v>
      </c>
      <c r="G37" s="400"/>
      <c r="H37" s="400">
        <v>8146.3801319434369</v>
      </c>
      <c r="I37" s="401"/>
      <c r="J37" s="400"/>
    </row>
    <row r="38" spans="2:10">
      <c r="B38" s="12" t="s">
        <v>210</v>
      </c>
      <c r="C38" s="49" t="s">
        <v>276</v>
      </c>
      <c r="D38" s="64">
        <v>1227579.3690097127</v>
      </c>
      <c r="E38" s="64"/>
      <c r="F38" s="64">
        <v>1346.273577614726</v>
      </c>
      <c r="G38" s="64"/>
      <c r="H38" s="64">
        <v>1686.2369567059482</v>
      </c>
      <c r="I38" s="275"/>
      <c r="J38" s="64"/>
    </row>
    <row r="39" spans="2:10">
      <c r="B39" s="12" t="s">
        <v>212</v>
      </c>
      <c r="C39" s="49" t="s">
        <v>277</v>
      </c>
      <c r="D39" s="64">
        <v>61539.455876503547</v>
      </c>
      <c r="E39" s="64"/>
      <c r="F39" s="64">
        <v>630.01944733017194</v>
      </c>
      <c r="G39" s="64"/>
      <c r="H39" s="64">
        <v>430.91032807979803</v>
      </c>
      <c r="I39" s="275"/>
      <c r="J39" s="64"/>
    </row>
    <row r="40" spans="2:10">
      <c r="B40" s="12" t="s">
        <v>214</v>
      </c>
      <c r="C40" s="49" t="s">
        <v>278</v>
      </c>
      <c r="D40" s="64">
        <v>62084.417703894658</v>
      </c>
      <c r="E40" s="64"/>
      <c r="F40" s="64">
        <v>284.60373093124304</v>
      </c>
      <c r="G40" s="64"/>
      <c r="H40" s="64">
        <v>593.54567125123208</v>
      </c>
      <c r="I40" s="275"/>
      <c r="J40" s="64"/>
    </row>
    <row r="41" spans="2:10">
      <c r="B41" s="12" t="s">
        <v>216</v>
      </c>
      <c r="C41" s="49" t="s">
        <v>279</v>
      </c>
      <c r="D41" s="64">
        <v>79736.71862692562</v>
      </c>
      <c r="E41" s="64"/>
      <c r="F41" s="64">
        <v>931.16460020962506</v>
      </c>
      <c r="G41" s="64"/>
      <c r="H41" s="64">
        <v>636.94782932060411</v>
      </c>
      <c r="I41" s="275"/>
      <c r="J41" s="64"/>
    </row>
    <row r="42" spans="2:10">
      <c r="B42" s="12" t="s">
        <v>218</v>
      </c>
      <c r="C42" s="49" t="s">
        <v>280</v>
      </c>
      <c r="D42" s="64">
        <v>62790.566171208877</v>
      </c>
      <c r="E42" s="64"/>
      <c r="F42" s="64">
        <v>274.94417186235398</v>
      </c>
      <c r="G42" s="64"/>
      <c r="H42" s="64">
        <v>261.33233639360998</v>
      </c>
      <c r="I42" s="275"/>
      <c r="J42" s="64"/>
    </row>
    <row r="43" spans="2:10">
      <c r="B43" s="12"/>
      <c r="C43" s="49" t="s">
        <v>281</v>
      </c>
      <c r="D43" s="64">
        <v>35242.693990324478</v>
      </c>
      <c r="E43" s="64"/>
      <c r="F43" s="64">
        <v>265.33065698530396</v>
      </c>
      <c r="G43" s="64"/>
      <c r="H43" s="64">
        <v>252.15595015043698</v>
      </c>
      <c r="I43" s="275"/>
      <c r="J43" s="64"/>
    </row>
    <row r="44" spans="2:10">
      <c r="B44" s="12"/>
      <c r="C44" s="49" t="s">
        <v>282</v>
      </c>
      <c r="D44" s="64">
        <v>72236.300410130149</v>
      </c>
      <c r="E44" s="64"/>
      <c r="F44" s="64">
        <v>680.23951425208998</v>
      </c>
      <c r="G44" s="64"/>
      <c r="H44" s="64">
        <v>455.45724684568501</v>
      </c>
      <c r="I44" s="275"/>
      <c r="J44" s="64"/>
    </row>
    <row r="45" spans="2:10">
      <c r="B45" s="12"/>
      <c r="C45" s="49" t="s">
        <v>283</v>
      </c>
      <c r="D45" s="64">
        <v>70106.161801699724</v>
      </c>
      <c r="E45" s="64"/>
      <c r="F45" s="64">
        <v>1283.608761262903</v>
      </c>
      <c r="G45" s="64"/>
      <c r="H45" s="64">
        <v>932.04877399083205</v>
      </c>
      <c r="I45" s="275"/>
      <c r="J45" s="64"/>
    </row>
    <row r="46" spans="2:10">
      <c r="B46" s="12"/>
      <c r="C46" s="49" t="s">
        <v>284</v>
      </c>
      <c r="D46" s="64">
        <v>53250.173700255065</v>
      </c>
      <c r="E46" s="64"/>
      <c r="F46" s="64">
        <v>10.179980901391</v>
      </c>
      <c r="G46" s="64"/>
      <c r="H46" s="64">
        <v>69.844788824938007</v>
      </c>
      <c r="I46" s="275"/>
      <c r="J46" s="64"/>
    </row>
    <row r="47" spans="2:10">
      <c r="B47" s="12" t="s">
        <v>220</v>
      </c>
      <c r="C47" s="49" t="s">
        <v>285</v>
      </c>
      <c r="D47" s="64">
        <v>256614.18980969142</v>
      </c>
      <c r="E47" s="64"/>
      <c r="F47" s="64">
        <v>3829.464903976932</v>
      </c>
      <c r="G47" s="64"/>
      <c r="H47" s="64">
        <v>2827.9002503803522</v>
      </c>
      <c r="I47" s="275"/>
      <c r="J47" s="64"/>
    </row>
    <row r="48" spans="2:10" s="397" customFormat="1">
      <c r="B48" s="398" t="s">
        <v>222</v>
      </c>
      <c r="C48" s="402" t="s">
        <v>286</v>
      </c>
      <c r="D48" s="400">
        <v>866990.75273827906</v>
      </c>
      <c r="E48" s="400"/>
      <c r="F48" s="400">
        <v>162.93829539580801</v>
      </c>
      <c r="G48" s="401"/>
      <c r="H48" s="401"/>
      <c r="I48" s="400">
        <v>639.93873268616096</v>
      </c>
      <c r="J48" s="401"/>
    </row>
    <row r="49" spans="2:10">
      <c r="B49" s="12" t="s">
        <v>224</v>
      </c>
      <c r="C49" s="49" t="s">
        <v>276</v>
      </c>
      <c r="D49" s="64">
        <v>350120.57251984102</v>
      </c>
      <c r="E49" s="64"/>
      <c r="F49" s="64">
        <v>13.702862</v>
      </c>
      <c r="G49" s="275"/>
      <c r="H49" s="275"/>
      <c r="I49" s="64">
        <v>231.753354074942</v>
      </c>
      <c r="J49" s="275"/>
    </row>
    <row r="50" spans="2:10">
      <c r="B50" s="12" t="s">
        <v>226</v>
      </c>
      <c r="C50" s="49" t="s">
        <v>277</v>
      </c>
      <c r="D50" s="64">
        <v>74576.412572746805</v>
      </c>
      <c r="E50" s="64"/>
      <c r="F50" s="64">
        <v>5.5389738417200007</v>
      </c>
      <c r="G50" s="275"/>
      <c r="H50" s="275"/>
      <c r="I50" s="64">
        <v>26.081117001965001</v>
      </c>
      <c r="J50" s="275"/>
    </row>
    <row r="51" spans="2:10">
      <c r="B51" s="12" t="s">
        <v>227</v>
      </c>
      <c r="C51" s="49" t="s">
        <v>278</v>
      </c>
      <c r="D51" s="64">
        <v>78384.575156021805</v>
      </c>
      <c r="E51" s="64"/>
      <c r="F51" s="64">
        <v>16.693910899999999</v>
      </c>
      <c r="G51" s="275"/>
      <c r="H51" s="275"/>
      <c r="I51" s="64">
        <v>156.57510423987702</v>
      </c>
      <c r="J51" s="275"/>
    </row>
    <row r="52" spans="2:10">
      <c r="B52" s="12" t="s">
        <v>228</v>
      </c>
      <c r="C52" s="49" t="s">
        <v>279</v>
      </c>
      <c r="D52" s="64">
        <v>49075.005804761444</v>
      </c>
      <c r="E52" s="64"/>
      <c r="F52" s="64">
        <v>0.13608214359999998</v>
      </c>
      <c r="G52" s="275"/>
      <c r="H52" s="275"/>
      <c r="I52" s="64">
        <v>16.407204053199997</v>
      </c>
      <c r="J52" s="275"/>
    </row>
    <row r="53" spans="2:10">
      <c r="B53" s="12" t="s">
        <v>229</v>
      </c>
      <c r="C53" s="49" t="s">
        <v>280</v>
      </c>
      <c r="D53" s="64">
        <v>11739.138463256395</v>
      </c>
      <c r="E53" s="64"/>
      <c r="F53" s="64">
        <v>0.87345861783099998</v>
      </c>
      <c r="G53" s="275"/>
      <c r="H53" s="275"/>
      <c r="I53" s="64">
        <v>16.572827855708002</v>
      </c>
      <c r="J53" s="275"/>
    </row>
    <row r="54" spans="2:10">
      <c r="B54" s="12"/>
      <c r="C54" s="49" t="s">
        <v>281</v>
      </c>
      <c r="D54" s="64">
        <v>7669.0689910770025</v>
      </c>
      <c r="E54" s="64"/>
      <c r="F54" s="64">
        <v>2.7478301255260003</v>
      </c>
      <c r="G54" s="275"/>
      <c r="H54" s="275"/>
      <c r="I54" s="64">
        <v>32.246607236321005</v>
      </c>
      <c r="J54" s="275"/>
    </row>
    <row r="55" spans="2:10">
      <c r="B55" s="12"/>
      <c r="C55" s="49" t="s">
        <v>282</v>
      </c>
      <c r="D55" s="64">
        <v>15335.958691652973</v>
      </c>
      <c r="E55" s="64"/>
      <c r="F55" s="64">
        <v>0.30457935317500007</v>
      </c>
      <c r="G55" s="275"/>
      <c r="H55" s="275"/>
      <c r="I55" s="64">
        <v>16.593243419112</v>
      </c>
      <c r="J55" s="275"/>
    </row>
    <row r="56" spans="2:10">
      <c r="B56" s="12"/>
      <c r="C56" s="49" t="s">
        <v>283</v>
      </c>
      <c r="D56" s="64">
        <v>93761.677659317706</v>
      </c>
      <c r="E56" s="64"/>
      <c r="F56" s="64">
        <v>115.194847341616</v>
      </c>
      <c r="G56" s="275"/>
      <c r="H56" s="275"/>
      <c r="I56" s="64">
        <v>69.505198166643993</v>
      </c>
      <c r="J56" s="275"/>
    </row>
    <row r="57" spans="2:10">
      <c r="B57" s="12"/>
      <c r="C57" s="49" t="s">
        <v>284</v>
      </c>
      <c r="D57" s="64">
        <v>45666.751589449988</v>
      </c>
      <c r="E57" s="64"/>
      <c r="F57" s="64">
        <v>1.4030723399999999E-3</v>
      </c>
      <c r="G57" s="275"/>
      <c r="H57" s="275"/>
      <c r="I57" s="64">
        <v>14.257327640407999</v>
      </c>
      <c r="J57" s="275"/>
    </row>
    <row r="58" spans="2:10">
      <c r="B58" s="12" t="s">
        <v>230</v>
      </c>
      <c r="C58" s="49" t="s">
        <v>285</v>
      </c>
      <c r="D58" s="64">
        <v>140661.59129015397</v>
      </c>
      <c r="E58" s="64"/>
      <c r="F58" s="64">
        <v>7.7443479999999978</v>
      </c>
      <c r="G58" s="275"/>
      <c r="H58" s="275"/>
      <c r="I58" s="64">
        <v>59.946748997983875</v>
      </c>
      <c r="J58" s="275"/>
    </row>
    <row r="59" spans="2:10">
      <c r="B59" s="232" t="s">
        <v>231</v>
      </c>
      <c r="C59" s="6" t="s">
        <v>240</v>
      </c>
      <c r="D59" s="66">
        <v>2848170.7998386254</v>
      </c>
      <c r="E59" s="66"/>
      <c r="F59" s="66">
        <v>9698.7676407225481</v>
      </c>
      <c r="G59" s="66"/>
      <c r="H59" s="66">
        <v>8146.3801319434369</v>
      </c>
      <c r="I59" s="66">
        <v>639.93873268616096</v>
      </c>
      <c r="J59" s="64"/>
    </row>
    <row r="62" spans="2:10">
      <c r="B62" s="67" t="s">
        <v>242</v>
      </c>
    </row>
    <row r="63" spans="2:10" ht="12.75" customHeight="1">
      <c r="B63" s="747" t="s">
        <v>287</v>
      </c>
      <c r="C63" s="747"/>
      <c r="D63" s="747"/>
      <c r="E63" s="747"/>
      <c r="F63" s="747"/>
      <c r="G63" s="747"/>
      <c r="H63" s="747"/>
      <c r="I63" s="747"/>
      <c r="J63" s="747"/>
    </row>
    <row r="64" spans="2:10" ht="13" customHeight="1">
      <c r="B64" s="747"/>
      <c r="C64" s="747"/>
      <c r="D64" s="747"/>
      <c r="E64" s="747"/>
      <c r="F64" s="747"/>
      <c r="G64" s="747"/>
      <c r="H64" s="747"/>
      <c r="I64" s="747"/>
      <c r="J64" s="747"/>
    </row>
    <row r="65" spans="2:10" ht="13" customHeight="1">
      <c r="B65" s="716" t="s">
        <v>288</v>
      </c>
      <c r="C65" s="716"/>
      <c r="D65" s="716"/>
      <c r="E65" s="716"/>
      <c r="F65" s="716"/>
      <c r="G65" s="716"/>
      <c r="H65" s="716"/>
      <c r="I65" s="716"/>
      <c r="J65" s="716"/>
    </row>
    <row r="68" spans="2:10" ht="12.75" customHeight="1"/>
    <row r="69" spans="2:10" ht="12.75" customHeight="1"/>
    <row r="70" spans="2:10" ht="12.75" customHeight="1"/>
    <row r="72" spans="2:10" ht="14.5">
      <c r="B72" s="361"/>
      <c r="C72" s="361"/>
    </row>
  </sheetData>
  <mergeCells count="14">
    <mergeCell ref="D6:G6"/>
    <mergeCell ref="H6:H8"/>
    <mergeCell ref="I6:I8"/>
    <mergeCell ref="J6:J8"/>
    <mergeCell ref="E7:F7"/>
    <mergeCell ref="G7:G8"/>
    <mergeCell ref="B63:J64"/>
    <mergeCell ref="B65:J65"/>
    <mergeCell ref="D34:G34"/>
    <mergeCell ref="H34:H36"/>
    <mergeCell ref="I34:I36"/>
    <mergeCell ref="J34:J36"/>
    <mergeCell ref="E35:F35"/>
    <mergeCell ref="G35:G36"/>
  </mergeCells>
  <pageMargins left="0.70866141732283472" right="0.70866141732283472" top="0.74803149606299213" bottom="0.74803149606299213" header="0.31496062992125984" footer="0.31496062992125984"/>
  <pageSetup paperSize="9" scale="51" fitToHeight="2" orientation="landscape" verticalDpi="1200" r:id="rId1"/>
  <ignoredErrors>
    <ignoredError sqref="B37:B59 B9:B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FA59-2CB0-4EE3-BC93-390AE57521C1}">
  <sheetPr>
    <pageSetUpPr fitToPage="1"/>
  </sheetPr>
  <dimension ref="A1:J66"/>
  <sheetViews>
    <sheetView zoomScaleNormal="100" workbookViewId="0"/>
  </sheetViews>
  <sheetFormatPr defaultColWidth="9.1796875" defaultRowHeight="13"/>
  <cols>
    <col min="1" max="1" width="9.1796875" style="198"/>
    <col min="2" max="2" width="11" style="198" customWidth="1"/>
    <col min="3" max="3" width="60.54296875" style="198" customWidth="1"/>
    <col min="4" max="4" width="21.54296875" style="198" customWidth="1"/>
    <col min="5" max="5" width="17.54296875" style="198" customWidth="1"/>
    <col min="6" max="6" width="21.54296875" style="198" customWidth="1"/>
    <col min="7" max="7" width="16.54296875" style="198" customWidth="1"/>
    <col min="8" max="9" width="21.54296875" style="198" customWidth="1"/>
    <col min="10" max="16384" width="9.1796875" style="198"/>
  </cols>
  <sheetData>
    <row r="1" spans="1:9">
      <c r="A1" s="67" t="s">
        <v>111</v>
      </c>
    </row>
    <row r="2" spans="1:9" ht="14.5">
      <c r="C2" s="200"/>
      <c r="E2" s="361"/>
      <c r="F2" s="361"/>
      <c r="G2" s="200"/>
    </row>
    <row r="3" spans="1:9" ht="14.5">
      <c r="B3" s="200" t="s">
        <v>31</v>
      </c>
      <c r="E3" s="361"/>
      <c r="F3" s="361"/>
    </row>
    <row r="4" spans="1:9">
      <c r="B4" s="199"/>
    </row>
    <row r="5" spans="1:9">
      <c r="B5" s="7"/>
      <c r="C5" s="14"/>
      <c r="D5" s="40" t="s">
        <v>113</v>
      </c>
      <c r="E5" s="40" t="s">
        <v>114</v>
      </c>
      <c r="F5" s="40" t="s">
        <v>115</v>
      </c>
      <c r="G5" s="40" t="s">
        <v>116</v>
      </c>
      <c r="H5" s="40" t="s">
        <v>117</v>
      </c>
      <c r="I5" s="40" t="s">
        <v>183</v>
      </c>
    </row>
    <row r="6" spans="1:9" ht="18" customHeight="1">
      <c r="B6" s="495"/>
      <c r="C6" s="493"/>
      <c r="D6" s="732" t="s">
        <v>193</v>
      </c>
      <c r="E6" s="730"/>
      <c r="F6" s="730"/>
      <c r="G6" s="733"/>
      <c r="H6" s="717" t="s">
        <v>269</v>
      </c>
      <c r="I6" s="717" t="s">
        <v>271</v>
      </c>
    </row>
    <row r="7" spans="1:9" ht="18" customHeight="1">
      <c r="B7" s="299"/>
      <c r="C7" s="391"/>
      <c r="D7" s="302"/>
      <c r="E7" s="732" t="s">
        <v>272</v>
      </c>
      <c r="F7" s="733"/>
      <c r="G7" s="717" t="s">
        <v>289</v>
      </c>
      <c r="H7" s="731"/>
      <c r="I7" s="731"/>
    </row>
    <row r="8" spans="1:9" ht="18" customHeight="1">
      <c r="B8" s="392" t="s">
        <v>248</v>
      </c>
      <c r="C8" s="300"/>
      <c r="D8" s="177"/>
      <c r="E8" s="177"/>
      <c r="F8" s="485" t="s">
        <v>274</v>
      </c>
      <c r="G8" s="718"/>
      <c r="H8" s="718"/>
      <c r="I8" s="718"/>
    </row>
    <row r="9" spans="1:9">
      <c r="B9" s="12" t="s">
        <v>208</v>
      </c>
      <c r="C9" s="394" t="s">
        <v>290</v>
      </c>
      <c r="D9" s="64">
        <v>15439.671278673</v>
      </c>
      <c r="E9" s="64"/>
      <c r="F9" s="64">
        <v>81.506835849383009</v>
      </c>
      <c r="G9" s="64"/>
      <c r="H9" s="64">
        <v>53.694791478582999</v>
      </c>
      <c r="I9" s="64"/>
    </row>
    <row r="10" spans="1:9">
      <c r="B10" s="40" t="s">
        <v>210</v>
      </c>
      <c r="C10" s="14" t="s">
        <v>291</v>
      </c>
      <c r="D10" s="64">
        <v>11279.9895956814</v>
      </c>
      <c r="E10" s="64"/>
      <c r="F10" s="64">
        <v>7.0617859999999997</v>
      </c>
      <c r="G10" s="64"/>
      <c r="H10" s="64">
        <v>206.81127422398703</v>
      </c>
      <c r="I10" s="64"/>
    </row>
    <row r="11" spans="1:9">
      <c r="B11" s="40" t="s">
        <v>212</v>
      </c>
      <c r="C11" s="14" t="s">
        <v>292</v>
      </c>
      <c r="D11" s="64">
        <v>111424.998139095</v>
      </c>
      <c r="E11" s="64"/>
      <c r="F11" s="64">
        <v>2153.48110821826</v>
      </c>
      <c r="G11" s="64"/>
      <c r="H11" s="64">
        <v>1604.7979798768199</v>
      </c>
      <c r="I11" s="64"/>
    </row>
    <row r="12" spans="1:9">
      <c r="B12" s="40" t="s">
        <v>214</v>
      </c>
      <c r="C12" s="14" t="s">
        <v>293</v>
      </c>
      <c r="D12" s="64">
        <v>61146.9989645038</v>
      </c>
      <c r="E12" s="64"/>
      <c r="F12" s="64">
        <v>313.24789386471798</v>
      </c>
      <c r="G12" s="64"/>
      <c r="H12" s="64">
        <v>165.814765850746</v>
      </c>
      <c r="I12" s="64"/>
    </row>
    <row r="13" spans="1:9">
      <c r="B13" s="40" t="s">
        <v>216</v>
      </c>
      <c r="C13" s="14" t="s">
        <v>294</v>
      </c>
      <c r="D13" s="64">
        <v>3967.50311332823</v>
      </c>
      <c r="E13" s="64"/>
      <c r="F13" s="64">
        <v>6.7687250000000008</v>
      </c>
      <c r="G13" s="64"/>
      <c r="H13" s="64">
        <v>6.9581721875189997</v>
      </c>
      <c r="I13" s="64"/>
    </row>
    <row r="14" spans="1:9">
      <c r="B14" s="40" t="s">
        <v>218</v>
      </c>
      <c r="C14" s="14" t="s">
        <v>295</v>
      </c>
      <c r="D14" s="64">
        <v>14476.485768087101</v>
      </c>
      <c r="E14" s="64"/>
      <c r="F14" s="64">
        <v>99.612779661367995</v>
      </c>
      <c r="G14" s="64"/>
      <c r="H14" s="64">
        <v>156.33856257549701</v>
      </c>
      <c r="I14" s="64"/>
    </row>
    <row r="15" spans="1:9">
      <c r="B15" s="40" t="s">
        <v>220</v>
      </c>
      <c r="C15" s="14" t="s">
        <v>296</v>
      </c>
      <c r="D15" s="64">
        <v>78453.6341641951</v>
      </c>
      <c r="E15" s="64"/>
      <c r="F15" s="64">
        <v>144.853656557569</v>
      </c>
      <c r="G15" s="64"/>
      <c r="H15" s="64">
        <v>261.71127490913602</v>
      </c>
      <c r="I15" s="64"/>
    </row>
    <row r="16" spans="1:9">
      <c r="B16" s="40" t="s">
        <v>222</v>
      </c>
      <c r="C16" s="14" t="s">
        <v>297</v>
      </c>
      <c r="D16" s="64">
        <v>84460.921391330499</v>
      </c>
      <c r="E16" s="64"/>
      <c r="F16" s="64">
        <v>1574.87968458101</v>
      </c>
      <c r="G16" s="64"/>
      <c r="H16" s="64">
        <v>1323.7396001346401</v>
      </c>
      <c r="I16" s="64"/>
    </row>
    <row r="17" spans="1:9">
      <c r="B17" s="40" t="s">
        <v>224</v>
      </c>
      <c r="C17" s="14" t="s">
        <v>298</v>
      </c>
      <c r="D17" s="64">
        <v>6020.6308395592005</v>
      </c>
      <c r="E17" s="64"/>
      <c r="F17" s="64">
        <v>37.584751146734995</v>
      </c>
      <c r="G17" s="64"/>
      <c r="H17" s="64">
        <v>83.289902514599007</v>
      </c>
      <c r="I17" s="64"/>
    </row>
    <row r="18" spans="1:9">
      <c r="B18" s="40" t="s">
        <v>226</v>
      </c>
      <c r="C18" s="14" t="s">
        <v>299</v>
      </c>
      <c r="D18" s="64">
        <v>35603.245359674496</v>
      </c>
      <c r="E18" s="64"/>
      <c r="F18" s="64">
        <v>41.855254859437004</v>
      </c>
      <c r="G18" s="64"/>
      <c r="H18" s="64">
        <v>77.432977286816012</v>
      </c>
      <c r="I18" s="64"/>
    </row>
    <row r="19" spans="1:9">
      <c r="B19" s="40" t="s">
        <v>227</v>
      </c>
      <c r="C19" s="14" t="s">
        <v>300</v>
      </c>
      <c r="D19" s="64">
        <v>354103.41354964802</v>
      </c>
      <c r="E19" s="64"/>
      <c r="F19" s="64">
        <v>161.77056420821498</v>
      </c>
      <c r="G19" s="64"/>
      <c r="H19" s="64">
        <v>213.706208081688</v>
      </c>
      <c r="I19" s="64"/>
    </row>
    <row r="20" spans="1:9">
      <c r="B20" s="40" t="s">
        <v>228</v>
      </c>
      <c r="C20" s="14" t="s">
        <v>301</v>
      </c>
      <c r="D20" s="64">
        <v>182802.593854529</v>
      </c>
      <c r="E20" s="64"/>
      <c r="F20" s="64">
        <v>402.275327</v>
      </c>
      <c r="G20" s="64"/>
      <c r="H20" s="64">
        <v>489.23548175682998</v>
      </c>
      <c r="I20" s="64"/>
    </row>
    <row r="21" spans="1:9">
      <c r="B21" s="40" t="s">
        <v>229</v>
      </c>
      <c r="C21" s="14" t="s">
        <v>302</v>
      </c>
      <c r="D21" s="64">
        <v>57170.521185428101</v>
      </c>
      <c r="E21" s="64"/>
      <c r="F21" s="64">
        <v>38.039122397393001</v>
      </c>
      <c r="G21" s="64"/>
      <c r="H21" s="64">
        <v>174.06911476472899</v>
      </c>
      <c r="I21" s="64"/>
    </row>
    <row r="22" spans="1:9">
      <c r="B22" s="40" t="s">
        <v>230</v>
      </c>
      <c r="C22" s="14" t="s">
        <v>303</v>
      </c>
      <c r="D22" s="64">
        <v>17753.904824592799</v>
      </c>
      <c r="E22" s="64"/>
      <c r="F22" s="64">
        <v>461.15932092008296</v>
      </c>
      <c r="G22" s="64"/>
      <c r="H22" s="64">
        <v>364.78325789142303</v>
      </c>
      <c r="I22" s="64"/>
    </row>
    <row r="23" spans="1:9">
      <c r="B23" s="40" t="s">
        <v>231</v>
      </c>
      <c r="C23" s="14" t="s">
        <v>304</v>
      </c>
      <c r="D23" s="64">
        <v>1160.9352266764001</v>
      </c>
      <c r="E23" s="64"/>
      <c r="F23" s="64"/>
      <c r="G23" s="64"/>
      <c r="H23" s="64">
        <v>0.85617164285800007</v>
      </c>
      <c r="I23" s="64"/>
    </row>
    <row r="24" spans="1:9">
      <c r="B24" s="40" t="s">
        <v>233</v>
      </c>
      <c r="C24" s="14" t="s">
        <v>305</v>
      </c>
      <c r="D24" s="64">
        <v>4560.85750573316</v>
      </c>
      <c r="E24" s="64"/>
      <c r="F24" s="64">
        <v>2.9969409999999996</v>
      </c>
      <c r="G24" s="64"/>
      <c r="H24" s="64">
        <v>8.0120771974470006</v>
      </c>
      <c r="I24" s="64"/>
    </row>
    <row r="25" spans="1:9">
      <c r="B25" s="40" t="s">
        <v>234</v>
      </c>
      <c r="C25" s="14" t="s">
        <v>306</v>
      </c>
      <c r="D25" s="64">
        <v>9505.037401121579</v>
      </c>
      <c r="E25" s="64"/>
      <c r="F25" s="64">
        <v>28.724542440721002</v>
      </c>
      <c r="G25" s="64"/>
      <c r="H25" s="64">
        <v>84.656490894737999</v>
      </c>
      <c r="I25" s="64"/>
    </row>
    <row r="26" spans="1:9">
      <c r="B26" s="40" t="s">
        <v>235</v>
      </c>
      <c r="C26" s="14" t="s">
        <v>307</v>
      </c>
      <c r="D26" s="64">
        <v>2693.41930596265</v>
      </c>
      <c r="E26" s="64"/>
      <c r="F26" s="64">
        <v>1.252544307248</v>
      </c>
      <c r="G26" s="64"/>
      <c r="H26" s="64">
        <v>13.339788719906</v>
      </c>
      <c r="I26" s="64"/>
    </row>
    <row r="27" spans="1:9">
      <c r="B27" s="40" t="s">
        <v>236</v>
      </c>
      <c r="C27" s="14" t="s">
        <v>308</v>
      </c>
      <c r="D27" s="64">
        <v>9384.4377455222784</v>
      </c>
      <c r="E27" s="64"/>
      <c r="F27" s="64">
        <v>923.06446526934599</v>
      </c>
      <c r="G27" s="64"/>
      <c r="H27" s="64">
        <v>676.66041925672801</v>
      </c>
      <c r="I27" s="64"/>
    </row>
    <row r="28" spans="1:9">
      <c r="B28" s="35" t="s">
        <v>237</v>
      </c>
      <c r="C28" s="67" t="s">
        <v>240</v>
      </c>
      <c r="D28" s="66">
        <v>1061409.1992133418</v>
      </c>
      <c r="E28" s="66"/>
      <c r="F28" s="66">
        <v>6480.1353032814841</v>
      </c>
      <c r="G28" s="66"/>
      <c r="H28" s="66">
        <v>5965.9083112446888</v>
      </c>
      <c r="I28" s="66"/>
    </row>
    <row r="31" spans="1:9">
      <c r="A31" s="301"/>
      <c r="B31" s="7"/>
      <c r="C31" s="14"/>
      <c r="D31" s="40" t="s">
        <v>113</v>
      </c>
      <c r="E31" s="40" t="s">
        <v>114</v>
      </c>
      <c r="F31" s="40" t="s">
        <v>115</v>
      </c>
      <c r="G31" s="40" t="s">
        <v>116</v>
      </c>
      <c r="H31" s="40" t="s">
        <v>117</v>
      </c>
      <c r="I31" s="40" t="s">
        <v>183</v>
      </c>
    </row>
    <row r="32" spans="1:9" ht="18" customHeight="1">
      <c r="B32" s="495"/>
      <c r="C32" s="493"/>
      <c r="D32" s="732" t="s">
        <v>193</v>
      </c>
      <c r="E32" s="730"/>
      <c r="F32" s="730"/>
      <c r="G32" s="733"/>
      <c r="H32" s="717" t="s">
        <v>269</v>
      </c>
      <c r="I32" s="717" t="s">
        <v>271</v>
      </c>
    </row>
    <row r="33" spans="2:9" ht="18" customHeight="1">
      <c r="B33" s="299"/>
      <c r="C33" s="391"/>
      <c r="D33" s="302"/>
      <c r="E33" s="732" t="s">
        <v>272</v>
      </c>
      <c r="F33" s="733"/>
      <c r="G33" s="717" t="s">
        <v>289</v>
      </c>
      <c r="H33" s="731"/>
      <c r="I33" s="731"/>
    </row>
    <row r="34" spans="2:9" ht="18" customHeight="1">
      <c r="B34" s="392" t="s">
        <v>241</v>
      </c>
      <c r="C34" s="300"/>
      <c r="D34" s="177"/>
      <c r="E34" s="177"/>
      <c r="F34" s="485" t="s">
        <v>274</v>
      </c>
      <c r="G34" s="718"/>
      <c r="H34" s="718"/>
      <c r="I34" s="718"/>
    </row>
    <row r="35" spans="2:9">
      <c r="B35" s="12" t="s">
        <v>208</v>
      </c>
      <c r="C35" s="394" t="s">
        <v>290</v>
      </c>
      <c r="D35" s="64">
        <v>14064.829455851701</v>
      </c>
      <c r="E35" s="64"/>
      <c r="F35" s="64">
        <v>68.783895306212003</v>
      </c>
      <c r="G35" s="64"/>
      <c r="H35" s="64">
        <v>49.694234315371006</v>
      </c>
      <c r="I35" s="64"/>
    </row>
    <row r="36" spans="2:9">
      <c r="B36" s="40" t="s">
        <v>210</v>
      </c>
      <c r="C36" s="14" t="s">
        <v>291</v>
      </c>
      <c r="D36" s="64">
        <v>14717.993357029402</v>
      </c>
      <c r="E36" s="64"/>
      <c r="F36" s="64">
        <v>2175.728779</v>
      </c>
      <c r="G36" s="64"/>
      <c r="H36" s="64">
        <v>1903.53937408293</v>
      </c>
      <c r="I36" s="64"/>
    </row>
    <row r="37" spans="2:9">
      <c r="B37" s="40" t="s">
        <v>212</v>
      </c>
      <c r="C37" s="14" t="s">
        <v>292</v>
      </c>
      <c r="D37" s="64">
        <v>92380.457394362806</v>
      </c>
      <c r="E37" s="64"/>
      <c r="F37" s="64">
        <v>1440.3439360022901</v>
      </c>
      <c r="G37" s="64"/>
      <c r="H37" s="64">
        <v>1223.25428497286</v>
      </c>
      <c r="I37" s="64"/>
    </row>
    <row r="38" spans="2:9">
      <c r="B38" s="40" t="s">
        <v>214</v>
      </c>
      <c r="C38" s="14" t="s">
        <v>293</v>
      </c>
      <c r="D38" s="64">
        <v>54768.630279815501</v>
      </c>
      <c r="E38" s="64"/>
      <c r="F38" s="64">
        <v>180.19052760835399</v>
      </c>
      <c r="G38" s="64"/>
      <c r="H38" s="64">
        <v>134.46752962479198</v>
      </c>
      <c r="I38" s="64"/>
    </row>
    <row r="39" spans="2:9">
      <c r="B39" s="40" t="s">
        <v>216</v>
      </c>
      <c r="C39" s="14" t="s">
        <v>294</v>
      </c>
      <c r="D39" s="64">
        <v>4222.9289582230704</v>
      </c>
      <c r="E39" s="64"/>
      <c r="F39" s="64">
        <v>8.3987929999999995</v>
      </c>
      <c r="G39" s="64"/>
      <c r="H39" s="64">
        <v>11.374714004737999</v>
      </c>
      <c r="I39" s="64"/>
    </row>
    <row r="40" spans="2:9">
      <c r="B40" s="40" t="s">
        <v>218</v>
      </c>
      <c r="C40" s="14" t="s">
        <v>295</v>
      </c>
      <c r="D40" s="64">
        <v>11366.080131872199</v>
      </c>
      <c r="E40" s="64"/>
      <c r="F40" s="64">
        <v>105.611393683253</v>
      </c>
      <c r="G40" s="64"/>
      <c r="H40" s="64">
        <v>155.25976210675799</v>
      </c>
      <c r="I40" s="64"/>
    </row>
    <row r="41" spans="2:9">
      <c r="B41" s="40" t="s">
        <v>220</v>
      </c>
      <c r="C41" s="14" t="s">
        <v>296</v>
      </c>
      <c r="D41" s="64">
        <v>80150.844885677987</v>
      </c>
      <c r="E41" s="64"/>
      <c r="F41" s="64">
        <v>189.28066752903999</v>
      </c>
      <c r="G41" s="64"/>
      <c r="H41" s="64">
        <v>211.29917345987101</v>
      </c>
      <c r="I41" s="64"/>
    </row>
    <row r="42" spans="2:9">
      <c r="B42" s="40" t="s">
        <v>222</v>
      </c>
      <c r="C42" s="14" t="s">
        <v>297</v>
      </c>
      <c r="D42" s="64">
        <v>79646.661752500397</v>
      </c>
      <c r="E42" s="64"/>
      <c r="F42" s="64">
        <v>1655.88035005955</v>
      </c>
      <c r="G42" s="64"/>
      <c r="H42" s="64">
        <v>1147.2627475460499</v>
      </c>
      <c r="I42" s="64"/>
    </row>
    <row r="43" spans="2:9">
      <c r="B43" s="40" t="s">
        <v>224</v>
      </c>
      <c r="C43" s="14" t="s">
        <v>298</v>
      </c>
      <c r="D43" s="64">
        <v>5744.1379417922408</v>
      </c>
      <c r="E43" s="64"/>
      <c r="F43" s="64">
        <v>17.127743797588</v>
      </c>
      <c r="G43" s="64"/>
      <c r="H43" s="64">
        <v>68.013668117798005</v>
      </c>
      <c r="I43" s="64"/>
    </row>
    <row r="44" spans="2:9">
      <c r="B44" s="40" t="s">
        <v>226</v>
      </c>
      <c r="C44" s="14" t="s">
        <v>299</v>
      </c>
      <c r="D44" s="64">
        <v>28180.782369785</v>
      </c>
      <c r="E44" s="64"/>
      <c r="F44" s="64">
        <v>41.563349136224005</v>
      </c>
      <c r="G44" s="64"/>
      <c r="H44" s="64">
        <v>57.141967351127995</v>
      </c>
      <c r="I44" s="64"/>
    </row>
    <row r="45" spans="2:9">
      <c r="B45" s="40" t="s">
        <v>227</v>
      </c>
      <c r="C45" s="14" t="s">
        <v>300</v>
      </c>
      <c r="D45" s="64">
        <v>342234.70273099601</v>
      </c>
      <c r="E45" s="64"/>
      <c r="F45" s="64">
        <v>194.705395980216</v>
      </c>
      <c r="G45" s="64"/>
      <c r="H45" s="64">
        <v>181.75291306155998</v>
      </c>
      <c r="I45" s="64"/>
    </row>
    <row r="46" spans="2:9">
      <c r="B46" s="40" t="s">
        <v>228</v>
      </c>
      <c r="C46" s="14" t="s">
        <v>301</v>
      </c>
      <c r="D46" s="64">
        <v>125707.332319679</v>
      </c>
      <c r="E46" s="64"/>
      <c r="F46" s="64">
        <v>197.73125099999999</v>
      </c>
      <c r="G46" s="64"/>
      <c r="H46" s="64">
        <v>259.82363894765899</v>
      </c>
      <c r="I46" s="64"/>
    </row>
    <row r="47" spans="2:9">
      <c r="B47" s="40" t="s">
        <v>229</v>
      </c>
      <c r="C47" s="14" t="s">
        <v>302</v>
      </c>
      <c r="D47" s="64">
        <v>46546.648471780303</v>
      </c>
      <c r="E47" s="64"/>
      <c r="F47" s="64">
        <v>24.130889411397998</v>
      </c>
      <c r="G47" s="64"/>
      <c r="H47" s="64">
        <v>106.585520370756</v>
      </c>
      <c r="I47" s="64"/>
    </row>
    <row r="48" spans="2:9">
      <c r="B48" s="40" t="s">
        <v>230</v>
      </c>
      <c r="C48" s="14" t="s">
        <v>303</v>
      </c>
      <c r="D48" s="64">
        <v>12863.2843093547</v>
      </c>
      <c r="E48" s="64"/>
      <c r="F48" s="64">
        <v>372.68880479164301</v>
      </c>
      <c r="G48" s="64"/>
      <c r="H48" s="64">
        <v>277.918502759869</v>
      </c>
      <c r="I48" s="64"/>
    </row>
    <row r="49" spans="2:10">
      <c r="B49" s="40" t="s">
        <v>231</v>
      </c>
      <c r="C49" s="14" t="s">
        <v>304</v>
      </c>
      <c r="D49" s="64">
        <v>1031.48621914769</v>
      </c>
      <c r="E49" s="64"/>
      <c r="F49" s="64"/>
      <c r="G49" s="64"/>
      <c r="H49" s="64">
        <v>0.68508551722400002</v>
      </c>
      <c r="I49" s="64"/>
    </row>
    <row r="50" spans="2:10">
      <c r="B50" s="40" t="s">
        <v>233</v>
      </c>
      <c r="C50" s="14" t="s">
        <v>305</v>
      </c>
      <c r="D50" s="64">
        <v>3365.5690548315201</v>
      </c>
      <c r="E50" s="64"/>
      <c r="F50" s="64">
        <v>0.60563999999999996</v>
      </c>
      <c r="G50" s="64"/>
      <c r="H50" s="64">
        <v>7.2364650656439995</v>
      </c>
      <c r="I50" s="64"/>
    </row>
    <row r="51" spans="2:10">
      <c r="B51" s="40" t="s">
        <v>234</v>
      </c>
      <c r="C51" s="14" t="s">
        <v>306</v>
      </c>
      <c r="D51" s="64">
        <v>10037.908016520301</v>
      </c>
      <c r="E51" s="64"/>
      <c r="F51" s="64">
        <v>24.020862785953</v>
      </c>
      <c r="G51" s="64"/>
      <c r="H51" s="64">
        <v>59.568371777925002</v>
      </c>
      <c r="I51" s="64"/>
    </row>
    <row r="52" spans="2:10">
      <c r="B52" s="40" t="s">
        <v>235</v>
      </c>
      <c r="C52" s="14" t="s">
        <v>307</v>
      </c>
      <c r="D52" s="64">
        <v>2279.7250521646301</v>
      </c>
      <c r="E52" s="64"/>
      <c r="F52" s="64">
        <v>3.0880580140020002</v>
      </c>
      <c r="G52" s="64"/>
      <c r="H52" s="64">
        <v>12.520113063870999</v>
      </c>
      <c r="I52" s="64"/>
    </row>
    <row r="53" spans="2:10">
      <c r="B53" s="40" t="s">
        <v>236</v>
      </c>
      <c r="C53" s="14" t="s">
        <v>308</v>
      </c>
      <c r="D53" s="64">
        <v>16545.014355136598</v>
      </c>
      <c r="E53" s="64"/>
      <c r="F53" s="64">
        <v>865.42910965676799</v>
      </c>
      <c r="G53" s="64"/>
      <c r="H53" s="64">
        <v>562.5659569615259</v>
      </c>
      <c r="I53" s="64"/>
    </row>
    <row r="54" spans="2:10">
      <c r="B54" s="35" t="s">
        <v>237</v>
      </c>
      <c r="C54" s="67" t="s">
        <v>240</v>
      </c>
      <c r="D54" s="66">
        <v>945855.01705652114</v>
      </c>
      <c r="E54" s="66"/>
      <c r="F54" s="66">
        <v>7565.3094467624915</v>
      </c>
      <c r="G54" s="66"/>
      <c r="H54" s="66">
        <v>6429.9640231083304</v>
      </c>
      <c r="I54" s="66"/>
    </row>
    <row r="57" spans="2:10">
      <c r="B57" s="67" t="s">
        <v>242</v>
      </c>
    </row>
    <row r="58" spans="2:10" ht="12.75" customHeight="1">
      <c r="B58" s="747" t="s">
        <v>309</v>
      </c>
      <c r="C58" s="747"/>
      <c r="D58" s="747"/>
      <c r="E58" s="747"/>
      <c r="F58" s="747"/>
      <c r="G58" s="747"/>
      <c r="H58" s="747"/>
      <c r="I58" s="395"/>
      <c r="J58" s="396"/>
    </row>
    <row r="59" spans="2:10">
      <c r="B59" s="747"/>
      <c r="C59" s="747"/>
      <c r="D59" s="747"/>
      <c r="E59" s="747"/>
      <c r="F59" s="747"/>
      <c r="G59" s="747"/>
      <c r="H59" s="747"/>
      <c r="I59" s="395"/>
      <c r="J59" s="396"/>
    </row>
    <row r="60" spans="2:10">
      <c r="B60" s="716" t="s">
        <v>310</v>
      </c>
      <c r="C60" s="716"/>
      <c r="D60" s="716"/>
      <c r="E60" s="716"/>
      <c r="F60" s="716"/>
      <c r="G60" s="716"/>
      <c r="H60" s="716"/>
      <c r="I60" s="716"/>
      <c r="J60" s="396"/>
    </row>
    <row r="61" spans="2:10" ht="26.15" customHeight="1">
      <c r="B61" s="716" t="s">
        <v>311</v>
      </c>
      <c r="C61" s="716"/>
      <c r="D61" s="716"/>
      <c r="E61" s="716"/>
      <c r="F61" s="716"/>
      <c r="G61" s="716"/>
      <c r="H61" s="716"/>
      <c r="I61" s="716"/>
      <c r="J61" s="396"/>
    </row>
    <row r="62" spans="2:10">
      <c r="J62" s="396"/>
    </row>
    <row r="63" spans="2:10">
      <c r="J63" s="396"/>
    </row>
    <row r="64" spans="2:10" ht="12.75" customHeight="1"/>
    <row r="65" ht="12.75" customHeight="1"/>
    <row r="66" ht="12.75" customHeight="1"/>
  </sheetData>
  <mergeCells count="13">
    <mergeCell ref="B58:H59"/>
    <mergeCell ref="B60:I60"/>
    <mergeCell ref="B61:I61"/>
    <mergeCell ref="D6:G6"/>
    <mergeCell ref="H6:H8"/>
    <mergeCell ref="I6:I8"/>
    <mergeCell ref="E7:F7"/>
    <mergeCell ref="G7:G8"/>
    <mergeCell ref="D32:G32"/>
    <mergeCell ref="H32:H34"/>
    <mergeCell ref="I32:I34"/>
    <mergeCell ref="E33:F33"/>
    <mergeCell ref="G33:G34"/>
  </mergeCells>
  <pageMargins left="0.70866141732283472" right="0.70866141732283472" top="0.74803149606299213" bottom="0.74803149606299213" header="0.31496062992125984" footer="0.31496062992125984"/>
  <pageSetup paperSize="9" scale="57" orientation="landscape" verticalDpi="1200" r:id="rId1"/>
  <ignoredErrors>
    <ignoredError sqref="B9:B28 B35:B5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7D2A-07E9-42F5-9BCF-340DF45F368E}">
  <sheetPr>
    <pageSetUpPr fitToPage="1"/>
  </sheetPr>
  <dimension ref="A1:H19"/>
  <sheetViews>
    <sheetView zoomScaleNormal="100" workbookViewId="0"/>
  </sheetViews>
  <sheetFormatPr defaultColWidth="20.54296875" defaultRowHeight="13"/>
  <cols>
    <col min="1" max="1" width="7.81640625" style="9" customWidth="1"/>
    <col min="2" max="2" width="20.54296875" style="9"/>
    <col min="3" max="3" width="33.453125" style="9" bestFit="1" customWidth="1"/>
    <col min="4" max="4" width="23" style="9" customWidth="1"/>
    <col min="5" max="5" width="19.1796875" style="9" customWidth="1"/>
    <col min="6" max="6" width="5.453125" style="9" customWidth="1"/>
    <col min="7" max="7" width="23" style="9" customWidth="1"/>
    <col min="8" max="8" width="19.1796875" style="9" customWidth="1"/>
    <col min="9" max="16384" width="20.54296875" style="9"/>
  </cols>
  <sheetData>
    <row r="1" spans="1:8">
      <c r="A1" s="22" t="s">
        <v>111</v>
      </c>
    </row>
    <row r="3" spans="1:8">
      <c r="B3" s="750" t="s">
        <v>312</v>
      </c>
      <c r="C3" s="750"/>
      <c r="D3" s="750"/>
      <c r="E3" s="750"/>
    </row>
    <row r="4" spans="1:8">
      <c r="D4" s="142"/>
      <c r="E4" s="142"/>
      <c r="G4" s="142"/>
      <c r="H4" s="142"/>
    </row>
    <row r="5" spans="1:8" ht="16" customHeight="1">
      <c r="C5" s="17"/>
      <c r="D5" s="170" t="s">
        <v>113</v>
      </c>
      <c r="E5" s="142" t="s">
        <v>114</v>
      </c>
      <c r="G5" s="170" t="s">
        <v>113</v>
      </c>
      <c r="H5" s="142" t="s">
        <v>114</v>
      </c>
    </row>
    <row r="6" spans="1:8" ht="29.25" customHeight="1">
      <c r="B6" s="495"/>
      <c r="C6" s="493"/>
      <c r="D6" s="727" t="s">
        <v>313</v>
      </c>
      <c r="E6" s="726"/>
      <c r="G6" s="727" t="s">
        <v>313</v>
      </c>
      <c r="H6" s="726"/>
    </row>
    <row r="7" spans="1:8">
      <c r="B7" s="299"/>
      <c r="C7" s="391"/>
      <c r="D7" s="751" t="s">
        <v>119</v>
      </c>
      <c r="E7" s="752"/>
      <c r="G7" s="751" t="s">
        <v>121</v>
      </c>
      <c r="H7" s="752"/>
    </row>
    <row r="8" spans="1:8" ht="26">
      <c r="B8" s="392" t="s">
        <v>118</v>
      </c>
      <c r="C8" s="300"/>
      <c r="D8" s="494" t="s">
        <v>314</v>
      </c>
      <c r="E8" s="485" t="s">
        <v>315</v>
      </c>
      <c r="G8" s="494" t="s">
        <v>314</v>
      </c>
      <c r="H8" s="485" t="s">
        <v>315</v>
      </c>
    </row>
    <row r="9" spans="1:8" ht="16" customHeight="1">
      <c r="B9" s="168" t="s">
        <v>208</v>
      </c>
      <c r="C9" s="17" t="s">
        <v>316</v>
      </c>
      <c r="D9" s="169"/>
      <c r="E9" s="496"/>
      <c r="G9" s="284"/>
      <c r="H9" s="496"/>
    </row>
    <row r="10" spans="1:8">
      <c r="B10" s="168" t="s">
        <v>210</v>
      </c>
      <c r="C10" s="17" t="s">
        <v>317</v>
      </c>
      <c r="D10" s="169">
        <v>170.254616321481</v>
      </c>
      <c r="E10" s="58"/>
      <c r="G10" s="284">
        <v>194.961052358893</v>
      </c>
      <c r="H10" s="58">
        <v>4.1163201720999999E-2</v>
      </c>
    </row>
    <row r="11" spans="1:8">
      <c r="B11" s="168" t="s">
        <v>212</v>
      </c>
      <c r="C11" s="17" t="s">
        <v>318</v>
      </c>
      <c r="D11" s="169">
        <v>4.3919321480999994E-2</v>
      </c>
      <c r="E11" s="58"/>
      <c r="G11" s="284">
        <v>4.1969273346000001E-2</v>
      </c>
      <c r="H11" s="58"/>
    </row>
    <row r="12" spans="1:8">
      <c r="B12" s="168" t="s">
        <v>214</v>
      </c>
      <c r="C12" s="17" t="s">
        <v>319</v>
      </c>
      <c r="D12" s="169"/>
      <c r="E12" s="58"/>
      <c r="G12" s="284">
        <v>24.697760085546001</v>
      </c>
      <c r="H12" s="58">
        <v>4.0863201721000005E-2</v>
      </c>
    </row>
    <row r="13" spans="1:8">
      <c r="B13" s="168" t="s">
        <v>216</v>
      </c>
      <c r="C13" s="17" t="s">
        <v>320</v>
      </c>
      <c r="D13" s="169"/>
      <c r="E13" s="58"/>
      <c r="G13" s="284"/>
      <c r="H13" s="58"/>
    </row>
    <row r="14" spans="1:8">
      <c r="B14" s="168" t="s">
        <v>218</v>
      </c>
      <c r="C14" s="17" t="s">
        <v>321</v>
      </c>
      <c r="D14" s="169">
        <v>170.11086600000002</v>
      </c>
      <c r="E14" s="58"/>
      <c r="G14" s="284">
        <v>170.12149199999999</v>
      </c>
      <c r="H14" s="58">
        <v>2.9999999999999997E-4</v>
      </c>
    </row>
    <row r="15" spans="1:8">
      <c r="B15" s="172" t="s">
        <v>220</v>
      </c>
      <c r="C15" s="173" t="s">
        <v>322</v>
      </c>
      <c r="D15" s="171">
        <v>9.9831000000000003E-2</v>
      </c>
      <c r="E15" s="283"/>
      <c r="G15" s="285">
        <v>9.9831000000000003E-2</v>
      </c>
      <c r="H15" s="283"/>
    </row>
    <row r="16" spans="1:8">
      <c r="B16" s="174" t="s">
        <v>222</v>
      </c>
      <c r="C16" s="10" t="s">
        <v>240</v>
      </c>
      <c r="D16" s="210">
        <v>170.254616321481</v>
      </c>
      <c r="E16" s="497"/>
      <c r="F16" s="22"/>
      <c r="G16" s="393">
        <v>194.961052358893</v>
      </c>
      <c r="H16" s="497">
        <v>4.1163201720999999E-2</v>
      </c>
    </row>
    <row r="18" spans="2:8">
      <c r="B18" s="4" t="s">
        <v>242</v>
      </c>
      <c r="G18" s="749"/>
      <c r="H18" s="749"/>
    </row>
    <row r="19" spans="2:8">
      <c r="B19" s="390" t="s">
        <v>323</v>
      </c>
      <c r="G19" s="749"/>
      <c r="H19" s="749"/>
    </row>
  </sheetData>
  <mergeCells count="7">
    <mergeCell ref="G19:H19"/>
    <mergeCell ref="B3:E3"/>
    <mergeCell ref="D6:E6"/>
    <mergeCell ref="G6:H6"/>
    <mergeCell ref="D7:E7"/>
    <mergeCell ref="G7:H7"/>
    <mergeCell ref="G18:H18"/>
  </mergeCells>
  <pageMargins left="0.70866141732283472" right="0.70866141732283472" top="0.74803149606299213" bottom="0.74803149606299213" header="0.31496062992125984" footer="0.31496062992125984"/>
  <pageSetup paperSize="9" scale="86" orientation="landscape" r:id="rId1"/>
  <ignoredErrors>
    <ignoredError sqref="B9: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602E-0A48-4D1E-A0D4-17A403D95445}">
  <sheetPr>
    <pageSetUpPr fitToPage="1"/>
  </sheetPr>
  <dimension ref="A1:H29"/>
  <sheetViews>
    <sheetView zoomScaleNormal="100" workbookViewId="0"/>
  </sheetViews>
  <sheetFormatPr defaultColWidth="9.1796875" defaultRowHeight="13"/>
  <cols>
    <col min="1" max="1" width="9.1796875" style="1"/>
    <col min="2" max="2" width="4.54296875" style="1" customWidth="1"/>
    <col min="3" max="3" width="55" style="1" customWidth="1"/>
    <col min="4" max="8" width="21.1796875" style="1" customWidth="1"/>
    <col min="9" max="16384" width="9.1796875" style="1"/>
  </cols>
  <sheetData>
    <row r="1" spans="1:8">
      <c r="A1" s="22" t="s">
        <v>111</v>
      </c>
    </row>
    <row r="2" spans="1:8">
      <c r="C2" s="43"/>
      <c r="D2" s="43"/>
      <c r="E2" s="43"/>
      <c r="F2" s="43"/>
      <c r="G2" s="43"/>
      <c r="H2" s="43"/>
    </row>
    <row r="3" spans="1:8">
      <c r="A3" s="37"/>
      <c r="C3" s="184" t="s">
        <v>7</v>
      </c>
      <c r="H3" s="2"/>
    </row>
    <row r="5" spans="1:8">
      <c r="B5" s="182"/>
      <c r="C5" s="13"/>
      <c r="D5" s="13" t="s">
        <v>113</v>
      </c>
      <c r="E5" s="13" t="s">
        <v>114</v>
      </c>
      <c r="F5" s="13" t="s">
        <v>115</v>
      </c>
      <c r="G5" s="13" t="s">
        <v>116</v>
      </c>
      <c r="H5" s="13" t="s">
        <v>117</v>
      </c>
    </row>
    <row r="6" spans="1:8">
      <c r="B6" s="182"/>
      <c r="C6" s="754" t="s">
        <v>192</v>
      </c>
      <c r="D6" s="730" t="s">
        <v>324</v>
      </c>
      <c r="E6" s="730" t="s">
        <v>325</v>
      </c>
      <c r="F6" s="730" t="s">
        <v>326</v>
      </c>
      <c r="G6" s="730" t="s">
        <v>327</v>
      </c>
      <c r="H6" s="730" t="s">
        <v>328</v>
      </c>
    </row>
    <row r="7" spans="1:8">
      <c r="B7" s="182"/>
      <c r="C7" s="755"/>
      <c r="D7" s="756"/>
      <c r="E7" s="756"/>
      <c r="F7" s="756"/>
      <c r="G7" s="756"/>
      <c r="H7" s="756"/>
    </row>
    <row r="8" spans="1:8">
      <c r="B8" s="13">
        <v>1</v>
      </c>
      <c r="C8" s="41" t="s">
        <v>209</v>
      </c>
      <c r="D8" s="65">
        <v>1531391.1107742288</v>
      </c>
      <c r="E8" s="65">
        <v>1324313.7045737749</v>
      </c>
      <c r="F8" s="65">
        <v>1199465.0882094263</v>
      </c>
      <c r="G8" s="65">
        <v>124848.616364349</v>
      </c>
      <c r="H8" s="12"/>
    </row>
    <row r="9" spans="1:8">
      <c r="B9" s="13">
        <v>2</v>
      </c>
      <c r="C9" s="193" t="s">
        <v>329</v>
      </c>
      <c r="D9" s="116">
        <v>207324.92428269598</v>
      </c>
      <c r="E9" s="116"/>
      <c r="F9" s="116"/>
      <c r="G9" s="116"/>
      <c r="H9" s="183"/>
    </row>
    <row r="10" spans="1:8">
      <c r="B10" s="83">
        <v>3</v>
      </c>
      <c r="C10" s="185" t="s">
        <v>240</v>
      </c>
      <c r="D10" s="186">
        <v>1738716.0350569249</v>
      </c>
      <c r="E10" s="186">
        <v>1324313.7045737749</v>
      </c>
      <c r="F10" s="186">
        <v>1199465.0882094263</v>
      </c>
      <c r="G10" s="186">
        <v>124848.616364349</v>
      </c>
      <c r="H10" s="186"/>
    </row>
    <row r="11" spans="1:8" s="153" customFormat="1">
      <c r="B11" s="212">
        <v>4</v>
      </c>
      <c r="C11" s="213" t="s">
        <v>330</v>
      </c>
      <c r="D11" s="214">
        <v>7183.6182438467567</v>
      </c>
      <c r="E11" s="214">
        <v>2703.8438549904236</v>
      </c>
      <c r="F11" s="214">
        <v>2519.7949165958198</v>
      </c>
      <c r="G11" s="214">
        <v>184.04893839460399</v>
      </c>
      <c r="H11" s="215"/>
    </row>
    <row r="12" spans="1:8" s="153" customFormat="1">
      <c r="D12" s="215"/>
      <c r="E12" s="215"/>
      <c r="F12" s="215"/>
      <c r="G12" s="215"/>
      <c r="H12" s="215"/>
    </row>
    <row r="13" spans="1:8">
      <c r="B13" s="83"/>
      <c r="C13" s="185"/>
      <c r="D13" s="186"/>
      <c r="E13" s="186"/>
      <c r="F13" s="186"/>
      <c r="G13" s="186"/>
      <c r="H13" s="186"/>
    </row>
    <row r="14" spans="1:8">
      <c r="B14" s="182"/>
      <c r="C14" s="13"/>
      <c r="D14" s="13" t="s">
        <v>113</v>
      </c>
      <c r="E14" s="13" t="s">
        <v>114</v>
      </c>
      <c r="F14" s="13" t="s">
        <v>115</v>
      </c>
      <c r="G14" s="13" t="s">
        <v>116</v>
      </c>
      <c r="H14" s="13" t="s">
        <v>117</v>
      </c>
    </row>
    <row r="15" spans="1:8">
      <c r="B15" s="182"/>
      <c r="C15" s="754" t="s">
        <v>241</v>
      </c>
      <c r="D15" s="730" t="s">
        <v>324</v>
      </c>
      <c r="E15" s="730" t="s">
        <v>325</v>
      </c>
      <c r="F15" s="730" t="s">
        <v>326</v>
      </c>
      <c r="G15" s="730" t="s">
        <v>327</v>
      </c>
      <c r="H15" s="730" t="s">
        <v>328</v>
      </c>
    </row>
    <row r="16" spans="1:8">
      <c r="B16" s="182"/>
      <c r="C16" s="755"/>
      <c r="D16" s="756"/>
      <c r="E16" s="756"/>
      <c r="F16" s="756"/>
      <c r="G16" s="756"/>
      <c r="H16" s="756"/>
    </row>
    <row r="17" spans="1:8">
      <c r="B17" s="13">
        <v>1</v>
      </c>
      <c r="C17" s="41" t="s">
        <v>209</v>
      </c>
      <c r="D17" s="65">
        <v>1000272.2206999767</v>
      </c>
      <c r="E17" s="65">
        <v>1288330.0206419891</v>
      </c>
      <c r="F17" s="65">
        <v>1170864.269810935</v>
      </c>
      <c r="G17" s="65">
        <v>117465.750831054</v>
      </c>
      <c r="H17" s="12"/>
    </row>
    <row r="18" spans="1:8">
      <c r="B18" s="13">
        <v>2</v>
      </c>
      <c r="C18" s="193" t="s">
        <v>329</v>
      </c>
      <c r="D18" s="116">
        <v>139370.34357328399</v>
      </c>
      <c r="E18" s="116"/>
      <c r="F18" s="116"/>
      <c r="G18" s="116"/>
      <c r="H18" s="183"/>
    </row>
    <row r="19" spans="1:8">
      <c r="B19" s="83">
        <v>3</v>
      </c>
      <c r="C19" s="185" t="s">
        <v>240</v>
      </c>
      <c r="D19" s="186">
        <v>1139642.5642732605</v>
      </c>
      <c r="E19" s="186">
        <v>1288330.0206419891</v>
      </c>
      <c r="F19" s="186">
        <v>1170864.269810935</v>
      </c>
      <c r="G19" s="186">
        <v>117465.750831054</v>
      </c>
      <c r="H19" s="186"/>
    </row>
    <row r="20" spans="1:8" s="153" customFormat="1">
      <c r="B20" s="212">
        <v>4</v>
      </c>
      <c r="C20" s="213" t="s">
        <v>330</v>
      </c>
      <c r="D20" s="214">
        <v>7060.3018717353998</v>
      </c>
      <c r="E20" s="214">
        <v>3530.6841279170012</v>
      </c>
      <c r="F20" s="214">
        <v>3323.6105683521</v>
      </c>
      <c r="G20" s="214">
        <v>207.07355956490099</v>
      </c>
      <c r="H20" s="215"/>
    </row>
    <row r="21" spans="1:8" s="153" customFormat="1">
      <c r="D21" s="214"/>
      <c r="E21" s="214"/>
      <c r="F21" s="214"/>
      <c r="G21" s="214"/>
      <c r="H21" s="215"/>
    </row>
    <row r="23" spans="1:8">
      <c r="C23" s="4" t="s">
        <v>242</v>
      </c>
    </row>
    <row r="24" spans="1:8" ht="13" customHeight="1">
      <c r="C24" s="753" t="s">
        <v>331</v>
      </c>
      <c r="D24" s="753"/>
      <c r="E24" s="753"/>
      <c r="F24" s="753"/>
      <c r="G24" s="753"/>
      <c r="H24" s="753"/>
    </row>
    <row r="25" spans="1:8">
      <c r="C25" s="753"/>
      <c r="D25" s="753"/>
      <c r="E25" s="753"/>
      <c r="F25" s="753"/>
      <c r="G25" s="753"/>
      <c r="H25" s="753"/>
    </row>
    <row r="26" spans="1:8" ht="13" customHeight="1">
      <c r="A26" s="362"/>
      <c r="B26" s="10"/>
      <c r="C26" s="10"/>
      <c r="D26" s="232"/>
      <c r="E26" s="232"/>
      <c r="F26" s="232"/>
      <c r="G26" s="232"/>
      <c r="H26" s="232"/>
    </row>
    <row r="27" spans="1:8" ht="26.15" customHeight="1">
      <c r="B27" s="389"/>
      <c r="C27" s="390"/>
      <c r="D27" s="390"/>
      <c r="E27" s="390"/>
      <c r="F27" s="390"/>
      <c r="G27" s="390"/>
      <c r="H27" s="362"/>
    </row>
    <row r="28" spans="1:8" ht="13" customHeight="1">
      <c r="B28" s="362"/>
      <c r="C28" s="362"/>
      <c r="D28" s="362"/>
      <c r="E28" s="362"/>
      <c r="F28" s="362"/>
      <c r="G28" s="362"/>
      <c r="H28" s="362"/>
    </row>
    <row r="29" spans="1:8" ht="13" customHeight="1">
      <c r="D29" s="362"/>
      <c r="E29" s="362"/>
      <c r="F29" s="362"/>
      <c r="G29" s="362"/>
      <c r="H29" s="362"/>
    </row>
  </sheetData>
  <mergeCells count="13">
    <mergeCell ref="H6:H7"/>
    <mergeCell ref="C6:C7"/>
    <mergeCell ref="D6:D7"/>
    <mergeCell ref="E6:E7"/>
    <mergeCell ref="F6:F7"/>
    <mergeCell ref="G6:G7"/>
    <mergeCell ref="C24:H25"/>
    <mergeCell ref="C15:C16"/>
    <mergeCell ref="D15:D16"/>
    <mergeCell ref="E15:E16"/>
    <mergeCell ref="F15:F16"/>
    <mergeCell ref="G15:G16"/>
    <mergeCell ref="H15:H16"/>
  </mergeCell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AC82C3-45A1-42FA-BB63-967C68A1A2A4}"/>
</file>

<file path=customXml/itemProps2.xml><?xml version="1.0" encoding="utf-8"?>
<ds:datastoreItem xmlns:ds="http://schemas.openxmlformats.org/officeDocument/2006/customXml" ds:itemID="{0AD04484-8CF6-4925-A107-2359DDF33E5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43</vt:i4>
      </vt:variant>
      <vt:variant>
        <vt:lpstr>Named Ranges</vt:lpstr>
      </vt:variant>
      <vt:variant>
        <vt:i4>36</vt:i4>
      </vt:variant>
    </vt:vector>
  </HeadingPairs>
  <TitlesOfParts>
    <vt:vector size="79" baseType="lpstr">
      <vt:lpstr>Cover sheet Q2 2022</vt:lpstr>
      <vt:lpstr>EU KM1</vt:lpstr>
      <vt:lpstr>EU CR1</vt:lpstr>
      <vt:lpstr>EU CR1-A</vt:lpstr>
      <vt:lpstr>EU CQ1</vt:lpstr>
      <vt:lpstr>EU CQ4</vt:lpstr>
      <vt:lpstr>EU CQ5</vt:lpstr>
      <vt:lpstr>EU CQ7</vt:lpstr>
      <vt:lpstr>EU CR3</vt:lpstr>
      <vt:lpstr>EU CR4</vt:lpstr>
      <vt:lpstr>EU CR5</vt:lpstr>
      <vt:lpstr>EU CR6</vt:lpstr>
      <vt:lpstr>EU CR7</vt:lpstr>
      <vt:lpstr>EU CR7-A</vt:lpstr>
      <vt:lpstr>EU CCR1</vt:lpstr>
      <vt:lpstr>EU CCR2</vt:lpstr>
      <vt:lpstr>EU CCR3</vt:lpstr>
      <vt:lpstr>EU CCR4</vt:lpstr>
      <vt:lpstr>EU CCR5</vt:lpstr>
      <vt:lpstr>EU CCR6</vt:lpstr>
      <vt:lpstr>EU CCR8</vt:lpstr>
      <vt:lpstr>EU SEC1</vt:lpstr>
      <vt:lpstr>EU SEC4</vt:lpstr>
      <vt:lpstr>EU MR4</vt:lpstr>
      <vt:lpstr>EU IRRBB1</vt:lpstr>
      <vt:lpstr>EU MR1</vt:lpstr>
      <vt:lpstr>EU MR2-A</vt:lpstr>
      <vt:lpstr>EU MR3</vt:lpstr>
      <vt:lpstr>EU LIQ1</vt:lpstr>
      <vt:lpstr>EU LIQB</vt:lpstr>
      <vt:lpstr>EU LIQ2</vt:lpstr>
      <vt:lpstr>EU OV1</vt:lpstr>
      <vt:lpstr>EU CR8</vt:lpstr>
      <vt:lpstr>EU CCR7</vt:lpstr>
      <vt:lpstr>EU MR2-B</vt:lpstr>
      <vt:lpstr>EU CC1</vt:lpstr>
      <vt:lpstr>EU CC2 </vt:lpstr>
      <vt:lpstr>EU KM2</vt:lpstr>
      <vt:lpstr>EU CCyB1</vt:lpstr>
      <vt:lpstr>EU CCyB2</vt:lpstr>
      <vt:lpstr>EU LR1</vt:lpstr>
      <vt:lpstr>EU LR2</vt:lpstr>
      <vt:lpstr>EU LR3</vt:lpstr>
      <vt:lpstr>'Cover sheet Q2 2022'!Print_Area</vt:lpstr>
      <vt:lpstr>'EU CC1'!Print_Area</vt:lpstr>
      <vt:lpstr>'EU CC2 '!Print_Area</vt:lpstr>
      <vt:lpstr>'EU CCR1'!Print_Area</vt:lpstr>
      <vt:lpstr>'EU CCR2'!Print_Area</vt:lpstr>
      <vt:lpstr>'EU CCR3'!Print_Area</vt:lpstr>
      <vt:lpstr>'EU CCR4'!Print_Area</vt:lpstr>
      <vt:lpstr>'EU CCR5'!Print_Area</vt:lpstr>
      <vt:lpstr>'EU CCR6'!Print_Area</vt:lpstr>
      <vt:lpstr>'EU CCR7'!Print_Area</vt:lpstr>
      <vt:lpstr>'EU CCR8'!Print_Area</vt:lpstr>
      <vt:lpstr>'EU CCyB1'!Print_Area</vt:lpstr>
      <vt:lpstr>'EU CCyB2'!Print_Area</vt:lpstr>
      <vt:lpstr>'EU CQ1'!Print_Area</vt:lpstr>
      <vt:lpstr>'EU CQ4'!Print_Area</vt:lpstr>
      <vt:lpstr>'EU CQ5'!Print_Area</vt:lpstr>
      <vt:lpstr>'EU CQ7'!Print_Area</vt:lpstr>
      <vt:lpstr>'EU CR1'!Print_Area</vt:lpstr>
      <vt:lpstr>'EU CR1-A'!Print_Area</vt:lpstr>
      <vt:lpstr>'EU CR3'!Print_Area</vt:lpstr>
      <vt:lpstr>'EU CR4'!Print_Area</vt:lpstr>
      <vt:lpstr>'EU CR5'!Print_Area</vt:lpstr>
      <vt:lpstr>'EU CR6'!Print_Area</vt:lpstr>
      <vt:lpstr>'EU CR7'!Print_Area</vt:lpstr>
      <vt:lpstr>'EU CR7-A'!Print_Area</vt:lpstr>
      <vt:lpstr>'EU CR8'!Print_Area</vt:lpstr>
      <vt:lpstr>'EU KM1'!Print_Area</vt:lpstr>
      <vt:lpstr>'EU LIQ1'!Print_Area</vt:lpstr>
      <vt:lpstr>'EU LR1'!Print_Area</vt:lpstr>
      <vt:lpstr>'EU LR2'!Print_Area</vt:lpstr>
      <vt:lpstr>'EU LR3'!Print_Area</vt:lpstr>
      <vt:lpstr>'EU MR1'!Print_Area</vt:lpstr>
      <vt:lpstr>'EU MR2-B'!Print_Area</vt:lpstr>
      <vt:lpstr>'EU MR3'!Print_Area</vt:lpstr>
      <vt:lpstr>'EU MR4'!Print_Area</vt:lpstr>
      <vt:lpstr>'EU OV1'!Print_Area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2022-07-15T14:52:08Z</dcterms:created>
  <dcterms:modified xsi:type="dcterms:W3CDTF">2022-07-15T15:15:31Z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522a4d-f12f-4888-8028-d80fdde3b7d9_Enabled">
    <vt:lpwstr>true</vt:lpwstr>
  </property>
  <property fmtid="{D5CDD505-2E9C-101B-9397-08002B2CF9AE}" pid="3" name="MSIP_Label_64522a4d-f12f-4888-8028-d80fdde3b7d9_SetDate">
    <vt:lpwstr>2022-07-15T14:52:26Z</vt:lpwstr>
  </property>
  <property fmtid="{D5CDD505-2E9C-101B-9397-08002B2CF9AE}" pid="4" name="MSIP_Label_64522a4d-f12f-4888-8028-d80fdde3b7d9_Method">
    <vt:lpwstr>Privileged</vt:lpwstr>
  </property>
  <property fmtid="{D5CDD505-2E9C-101B-9397-08002B2CF9AE}" pid="5" name="MSIP_Label_64522a4d-f12f-4888-8028-d80fdde3b7d9_Name">
    <vt:lpwstr>64522a4d-f12f-4888-8028-d80fdde3b7d9</vt:lpwstr>
  </property>
  <property fmtid="{D5CDD505-2E9C-101B-9397-08002B2CF9AE}" pid="6" name="MSIP_Label_64522a4d-f12f-4888-8028-d80fdde3b7d9_SiteId">
    <vt:lpwstr>9a8ff9e3-0e35-4620-a724-e9834dc50b51</vt:lpwstr>
  </property>
  <property fmtid="{D5CDD505-2E9C-101B-9397-08002B2CF9AE}" pid="7" name="MSIP_Label_64522a4d-f12f-4888-8028-d80fdde3b7d9_ActionId">
    <vt:lpwstr>c39103c9-7fd3-4d29-b99d-c9ea6b43aa60</vt:lpwstr>
  </property>
  <property fmtid="{D5CDD505-2E9C-101B-9397-08002B2CF9AE}" pid="8" name="MSIP_Label_64522a4d-f12f-4888-8028-d80fdde3b7d9_ContentBits">
    <vt:lpwstr>0</vt:lpwstr>
  </property>
</Properties>
</file>