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4/External output/Interim reporting Q1/Key figures/"/>
    </mc:Choice>
  </mc:AlternateContent>
  <xr:revisionPtr revIDLastSave="77" documentId="13_ncr:1_{F8B3E22C-C102-4717-8FB9-CA18E91C4393}" xr6:coauthVersionLast="47" xr6:coauthVersionMax="47" xr10:uidLastSave="{8A34DDF8-9EED-4C04-8F1F-9B4FFA688102}"/>
  <bookViews>
    <workbookView xWindow="-110" yWindow="-110" windowWidth="19420" windowHeight="11500"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English!$A:$AA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0" i="5" l="1"/>
  <c r="J68" i="5"/>
  <c r="J70" i="5" s="1"/>
  <c r="U132" i="5"/>
  <c r="T132" i="5" s="1"/>
  <c r="T131" i="5"/>
  <c r="T130" i="5"/>
  <c r="U128" i="5"/>
  <c r="U105" i="5"/>
  <c r="T105" i="5" s="1"/>
  <c r="U104" i="5"/>
  <c r="T104" i="5" s="1"/>
  <c r="U103" i="5"/>
  <c r="T103" i="5" s="1"/>
  <c r="U102" i="5"/>
  <c r="T102" i="5" s="1"/>
  <c r="T101" i="5"/>
  <c r="T100" i="5"/>
  <c r="T99" i="5"/>
  <c r="T98" i="5"/>
  <c r="T97" i="5"/>
  <c r="T96" i="5"/>
  <c r="T93" i="5"/>
  <c r="T92" i="5"/>
  <c r="T91" i="5"/>
  <c r="T87" i="5"/>
  <c r="T86" i="5"/>
  <c r="T85" i="5"/>
  <c r="T81" i="5"/>
  <c r="T80" i="5"/>
  <c r="T79" i="5"/>
  <c r="T75" i="5"/>
  <c r="T74" i="5"/>
  <c r="T73" i="5"/>
  <c r="T69" i="5"/>
  <c r="T68" i="5"/>
  <c r="T65" i="5"/>
  <c r="T64" i="5"/>
  <c r="U61" i="5"/>
  <c r="T60" i="5"/>
  <c r="T59" i="5"/>
  <c r="T58" i="5"/>
  <c r="U55" i="5"/>
  <c r="T55" i="5"/>
  <c r="U54" i="5"/>
  <c r="T54" i="5"/>
  <c r="U53" i="5"/>
  <c r="T52" i="5"/>
  <c r="T51" i="5"/>
  <c r="T44" i="5" s="1"/>
  <c r="U48" i="5"/>
  <c r="T48" i="5" s="1"/>
  <c r="U46" i="5"/>
  <c r="T45" i="5"/>
  <c r="U44" i="5"/>
  <c r="U36" i="5"/>
  <c r="U40" i="5" s="1"/>
  <c r="U42" i="5" s="1"/>
  <c r="T36" i="5"/>
  <c r="T40" i="5" s="1"/>
  <c r="T42" i="5" s="1"/>
  <c r="U27" i="5"/>
  <c r="U28" i="5" s="1"/>
  <c r="U30" i="5" s="1"/>
  <c r="T27" i="5"/>
  <c r="T28" i="5" s="1"/>
  <c r="T30" i="5" s="1"/>
  <c r="U22" i="5"/>
  <c r="U23" i="5" s="1"/>
  <c r="U25" i="5" s="1"/>
  <c r="T22" i="5"/>
  <c r="T23" i="5" s="1"/>
  <c r="T25" i="5" s="1"/>
  <c r="U19" i="5"/>
  <c r="T19" i="5"/>
  <c r="U14" i="5"/>
  <c r="T14" i="5"/>
  <c r="U12" i="5"/>
  <c r="U13" i="5" s="1"/>
  <c r="T12" i="5"/>
  <c r="T13" i="5" s="1"/>
  <c r="U9" i="5"/>
  <c r="T9" i="5"/>
  <c r="U6" i="5"/>
  <c r="U17" i="5" s="1"/>
  <c r="U18" i="5" s="1"/>
  <c r="T5" i="5"/>
  <c r="T6" i="5" s="1"/>
  <c r="T17" i="5" s="1"/>
  <c r="T18" i="5" s="1"/>
  <c r="T20" i="5" l="1"/>
  <c r="U20" i="5"/>
  <c r="U15" i="5"/>
  <c r="T38" i="5"/>
  <c r="T61" i="5"/>
  <c r="T62" i="5" s="1"/>
  <c r="U47" i="5"/>
  <c r="T47" i="5" s="1"/>
  <c r="T49" i="5" s="1"/>
  <c r="T15" i="5"/>
  <c r="T53" i="5"/>
  <c r="U62" i="5"/>
  <c r="T128" i="5"/>
  <c r="U38" i="5"/>
  <c r="T46" i="5"/>
  <c r="U49" i="5" l="1"/>
</calcChain>
</file>

<file path=xl/sharedStrings.xml><?xml version="1.0" encoding="utf-8"?>
<sst xmlns="http://schemas.openxmlformats.org/spreadsheetml/2006/main" count="407" uniqueCount="220">
  <si>
    <t>Alternative Performance Measures</t>
  </si>
  <si>
    <t>Jan-Dec</t>
  </si>
  <si>
    <t>Q4</t>
  </si>
  <si>
    <t>Jan-Sep</t>
  </si>
  <si>
    <t>Q3</t>
  </si>
  <si>
    <t>Jan-Jun</t>
  </si>
  <si>
    <t>Q2</t>
  </si>
  <si>
    <t>Jan-Mar</t>
  </si>
  <si>
    <t>Q1</t>
  </si>
  <si>
    <t>Net profit attributable to equity holders, SEK m</t>
  </si>
  <si>
    <t>Items affecting comparability after tax*, SEK m</t>
  </si>
  <si>
    <t>Net profit excluding items affecting comparability, SEK m</t>
  </si>
  <si>
    <t>Average equity attributable to shareholders, SEK m</t>
  </si>
  <si>
    <t>Effect of average items affecting comparability*, SEK m</t>
  </si>
  <si>
    <t>Average equity attributable to shareholders adjusted for items affecting comparability, SEK m</t>
  </si>
  <si>
    <t>Net profit attributable to equity holders (Reported), SEK m</t>
  </si>
  <si>
    <t>Net profit attributable to equity holders (Annualised), SEK m</t>
  </si>
  <si>
    <t>Monthly average equity attributable to shareholders, SEK m</t>
  </si>
  <si>
    <t>Return on equity, %</t>
  </si>
  <si>
    <t>Net profit attributable to equity holders excluding items affecting comparability (Reported), SEK m</t>
  </si>
  <si>
    <t>Net profit attributable to equity holders excluding items affecting comparability  (Annualised), SEK m</t>
  </si>
  <si>
    <t>Average equity attributable to shareholders adjusted for IAC, SEK m</t>
  </si>
  <si>
    <t>Return on equity excluding items affecting comparability, %</t>
  </si>
  <si>
    <t>Average total assets, SEK m</t>
  </si>
  <si>
    <t>Return on total assets, %</t>
  </si>
  <si>
    <t>Average risk exposures, SEK m</t>
  </si>
  <si>
    <t>Return on risk exposure amount, %</t>
  </si>
  <si>
    <t>Total operating expenses, SEK m</t>
  </si>
  <si>
    <t>Total operating income, SEK m</t>
  </si>
  <si>
    <t>Cost/income ratio</t>
  </si>
  <si>
    <t>Average number of outstanding shares, millions</t>
  </si>
  <si>
    <t>Basic earnings per share, SEK</t>
  </si>
  <si>
    <t>Average diluted number of shares, millions</t>
  </si>
  <si>
    <t>Diluted earnings per share, SEK</t>
  </si>
  <si>
    <t>Equity attributable to shareholders, SEK m</t>
  </si>
  <si>
    <t>Surplus value from insurance, SEK m</t>
  </si>
  <si>
    <t>Tax, SEK m</t>
  </si>
  <si>
    <t>Adjusted shareholders equity, SEK m</t>
  </si>
  <si>
    <t>Number of outstanding shares, millions</t>
  </si>
  <si>
    <t>Net worth per share, SEK</t>
  </si>
  <si>
    <t>Equity per share, SEK</t>
  </si>
  <si>
    <t xml:space="preserve">Net Expected Credit Losses (Reported), SEK m </t>
  </si>
  <si>
    <t>Net Expected Credit losses (Annualised), SEK m</t>
  </si>
  <si>
    <t>Opening balance total external loans gross, SEK m</t>
  </si>
  <si>
    <t>Opening balance financial guarantees and loan commitments, SEK m</t>
  </si>
  <si>
    <t>Opening ECL allowances for external loans, financial guarantees and loan commitments, SEK m</t>
  </si>
  <si>
    <t>Net credit exposure, SEK m</t>
  </si>
  <si>
    <t>Net ECL (expected credit losses) level, %</t>
  </si>
  <si>
    <t>Steg 3 loans, gross, SEK m</t>
  </si>
  <si>
    <t>Gross carrying amount for total loans measured at amortised cost, SEK m</t>
  </si>
  <si>
    <t>Stage 3 loans/Total loans, gross, %</t>
  </si>
  <si>
    <t>Stage 3 loans, net, SEK m</t>
  </si>
  <si>
    <t>Carrying amounts for total loans measured at amortised cost, SEK m</t>
  </si>
  <si>
    <t>Stage 3 loans/Total loans, net ,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</si>
  <si>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</si>
  <si>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</si>
  <si>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</si>
  <si>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</si>
  <si>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</si>
  <si>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</si>
  <si>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</si>
  <si>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</si>
  <si>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</si>
  <si>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</si>
  <si>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</si>
  <si>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</si>
  <si>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</si>
  <si>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</si>
  <si>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Total risk exposure amount (TREA), SEK m</t>
  </si>
  <si>
    <t>Common Equity Tier 1 capital, SEK m</t>
  </si>
  <si>
    <t>Tier 1 capital, SEK m</t>
  </si>
  <si>
    <t>Tier 2 capital, SEK m</t>
  </si>
  <si>
    <t>Own funds, SEK m</t>
  </si>
  <si>
    <t>Exposure measure for leverage ratio calculation, SEK m</t>
  </si>
  <si>
    <t>Common Equity Tier 1 capital ratio, %</t>
  </si>
  <si>
    <t>Tier 1 capital ratio, %</t>
  </si>
  <si>
    <t>Total capital ratio, %</t>
  </si>
  <si>
    <t>Leverage ratio, %</t>
  </si>
  <si>
    <t>MREL composition</t>
  </si>
  <si>
    <t>Additional Tier 1 capital, SEK m</t>
  </si>
  <si>
    <t>Eligible liabilities, SEK m</t>
  </si>
  <si>
    <t>of which Senior preferred, SEK m</t>
  </si>
  <si>
    <t>of which Senior non-preferred, SEK m</t>
  </si>
  <si>
    <t>Own funds and eligible liabilities as %  of TREA</t>
  </si>
  <si>
    <t>38.2</t>
  </si>
  <si>
    <t>34.6</t>
  </si>
  <si>
    <t>36,1</t>
  </si>
  <si>
    <t>33,1</t>
  </si>
  <si>
    <t xml:space="preserve">MREL requirement, % </t>
  </si>
  <si>
    <t>19.7</t>
  </si>
  <si>
    <t>19,7</t>
  </si>
  <si>
    <t>Combined buffer requirement (CBR), %</t>
  </si>
  <si>
    <t>7.4</t>
  </si>
  <si>
    <t>7.1</t>
  </si>
  <si>
    <t>6,6</t>
  </si>
  <si>
    <t>MREL buffer, %</t>
  </si>
  <si>
    <t>11.2</t>
  </si>
  <si>
    <t>7.8</t>
  </si>
  <si>
    <t>9,8</t>
  </si>
  <si>
    <t>6,9</t>
  </si>
  <si>
    <t>Own funds and subordinated liabilities as %  of TREA</t>
  </si>
  <si>
    <t>29.4</t>
  </si>
  <si>
    <t>27.0</t>
  </si>
  <si>
    <t>27,0</t>
  </si>
  <si>
    <t>26,0</t>
  </si>
  <si>
    <t>Subordination requirement, %</t>
  </si>
  <si>
    <t>13.5</t>
  </si>
  <si>
    <t>23.1</t>
  </si>
  <si>
    <t>23,5</t>
  </si>
  <si>
    <t>22,6</t>
  </si>
  <si>
    <t>N/A</t>
  </si>
  <si>
    <t>Subordination buffer, %</t>
  </si>
  <si>
    <t>8.5</t>
  </si>
  <si>
    <t>3.9</t>
  </si>
  <si>
    <t>3,5</t>
  </si>
  <si>
    <t>3,4</t>
  </si>
  <si>
    <t>Liquid assets after adjustment, SEKbn</t>
  </si>
  <si>
    <t>Net liquidity outflow, SEK bn</t>
  </si>
  <si>
    <t>Liquidity Coverage Ratio (LCR), %</t>
  </si>
  <si>
    <t>Available stable funding (ASF), SEK bn</t>
  </si>
  <si>
    <t>Required stable funding (RSF), SEK bn</t>
  </si>
  <si>
    <t>Net Stable Funding Ratio, NSFR, %</t>
  </si>
  <si>
    <t>*Items affecting comparability</t>
  </si>
  <si>
    <t>Impairment of the group's assets related to Russia, net expected credit losses, SEK m</t>
  </si>
  <si>
    <t>Items affecting comparability before tax, SEK m</t>
  </si>
  <si>
    <t>Items affecting comparability after tax,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</si>
  <si>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</si>
  <si>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</si>
  <si>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</si>
  <si>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</si>
  <si>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</si>
  <si>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</si>
  <si>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</si>
  <si>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</si>
  <si>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</si>
  <si>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</si>
  <si>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</si>
  <si>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t>Return on equity excluding items affecting comparability</t>
  </si>
  <si>
    <t>Return on total assets</t>
  </si>
  <si>
    <t>Return on risk exposure amount</t>
  </si>
  <si>
    <t>Total operating expenses in relation to total operating income.</t>
  </si>
  <si>
    <t>Basic earnings per share</t>
  </si>
  <si>
    <t>Diluted earnings per share</t>
  </si>
  <si>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</si>
  <si>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</si>
  <si>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</si>
  <si>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</si>
  <si>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</si>
  <si>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</si>
  <si>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</si>
  <si>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</si>
  <si>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</si>
  <si>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expected credit losses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</si>
  <si>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</si>
  <si>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</si>
  <si>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</si>
  <si>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(including trade and client receivables presented as other assets).</t>
  </si>
  <si>
    <t xml:space="preserve">Stage 3 loans/Total loans, net </t>
  </si>
  <si>
    <t>Carrying amount for stage 3 loans  (credit-impaired loans) in relation to carrying amounts for total loans measured at amortised cost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</si>
  <si>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</si>
  <si>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</si>
  <si>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</si>
  <si>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</si>
  <si>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Shareholders’ equity excluding dividend, deferred tax assets, intangible assets and certain other regulatory adjustments defined in EU Regulation no 575/2013 (CRR).</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</si>
  <si>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</si>
  <si>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</si>
  <si>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</si>
  <si>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</si>
  <si>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</si>
  <si>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</si>
  <si>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</si>
  <si>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</si>
  <si>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</si>
  <si>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</si>
  <si>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</si>
  <si>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</si>
  <si>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Liquidity Coverage Ratio (LCR)</t>
  </si>
  <si>
    <t>High-quality liquid assets in relation to the estimated net liquidity outflows over the next 30 calendar days.</t>
  </si>
  <si>
    <t>According to the EU Capital Requirements Regulation no 876/2019
(CRR2) and according to the EU Directive no 879/2019 (BRRD II):</t>
  </si>
  <si>
    <t>Leverage ratio</t>
  </si>
  <si>
    <t>Tier 1 capital as a percentage of the exposure value of assets, derivatives and off balance sheet items.</t>
  </si>
  <si>
    <t>Net stable funding ratio (NSFR)</t>
  </si>
  <si>
    <t>Available stable funding in relation to the amount of required stable funding.</t>
  </si>
  <si>
    <t>Minimum Requirement of Eligible Liabilities (MREL)</t>
  </si>
  <si>
    <t>Minimum requirement for own funds and eligible liabilities, as set by
the Swedish National Debt Office.</t>
  </si>
  <si>
    <t>39.7</t>
  </si>
  <si>
    <t>23.6</t>
  </si>
  <si>
    <t>7.5</t>
  </si>
  <si>
    <t>8.6</t>
  </si>
  <si>
    <t>31.0</t>
  </si>
  <si>
    <t>24.5</t>
  </si>
  <si>
    <t>6.5</t>
  </si>
  <si>
    <t>Restated</t>
  </si>
  <si>
    <t>45.9</t>
  </si>
  <si>
    <t>8.0</t>
  </si>
  <si>
    <t>14.3</t>
  </si>
  <si>
    <t>31.3</t>
  </si>
  <si>
    <t>25.5</t>
  </si>
  <si>
    <t>5.8</t>
  </si>
  <si>
    <t>41.6</t>
  </si>
  <si>
    <t>10.0</t>
  </si>
  <si>
    <t>29.9</t>
  </si>
  <si>
    <t>16.8</t>
  </si>
  <si>
    <t>13.1</t>
  </si>
  <si>
    <t>42.5</t>
  </si>
  <si>
    <t>8.1</t>
  </si>
  <si>
    <t>10.8</t>
  </si>
  <si>
    <t>14.2</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</si>
  <si>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t>
  </si>
  <si>
    <t>Net profit attributable to shareholders in relation to average shareholders’ equity.</t>
  </si>
  <si>
    <t>Net profit attributable to shareholders, in relation to average total assets.</t>
  </si>
  <si>
    <t>Net profit attributable to shareholders in relation to average risk exposure amount.</t>
  </si>
  <si>
    <t>Net profit attributable to shareholders, excluding items affecting comparability and their related tax effect, in relation to average shareholders’ equity.</t>
  </si>
  <si>
    <t xml:space="preserve">Net profit attributable to shareholders in relation to the weighted average number of shares outstanding before dilution.
</t>
  </si>
  <si>
    <t>Net profit attributable to shareholders in relation to the weighted average diluted number of shares, adjusted for the dilution effect of potential shares in the long-term equity-based programmes.</t>
  </si>
  <si>
    <t>45.0</t>
  </si>
  <si>
    <t>13.3</t>
  </si>
  <si>
    <t>32.2</t>
  </si>
  <si>
    <t>20.5</t>
  </si>
  <si>
    <t>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</si>
</sst>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_);_(* \(#,##0.00\);_(* &quot;-&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0.0"/>
    <numFmt numFmtId="177" formatCode="[$-409]dd/mmm/yy;@"/>
    <numFmt numFmtId="178" formatCode="_-* #,##0.00_-;\-* #,##0.00_-;_-* \-??_-;_-@_-"/>
    <numFmt numFmtId="179" formatCode="_-* #,##0.00\ _L_t_-;\-* #,##0.00\ _L_t_-;_-* &quot;-&quot;??\ _L_t_-;_-@_-"/>
    <numFmt numFmtId="180" formatCode="_-* #,##0_-;\-* #,##0_-;_-* &quot;-&quot;??_-;_-@_-"/>
  </numFmts>
  <fonts count="152">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1"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9"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5"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8" fontId="11" fillId="0" borderId="0" applyFont="0" applyFill="0" applyBorder="0" applyAlignment="0" applyProtection="0"/>
    <xf numFmtId="0" fontId="69" fillId="0" borderId="36" applyNumberFormat="0" applyFill="0" applyAlignment="0" applyProtection="0"/>
    <xf numFmtId="170"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6" fontId="11" fillId="0" borderId="0" applyFont="0" applyFill="0" applyBorder="0" applyAlignment="0" applyProtection="0"/>
    <xf numFmtId="0" fontId="56" fillId="0" borderId="35" applyNumberFormat="0" applyFill="0" applyAlignment="0" applyProtection="0"/>
    <xf numFmtId="173" fontId="76" fillId="0" borderId="23">
      <alignment horizontal="center"/>
      <protection locked="0"/>
    </xf>
    <xf numFmtId="172"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7"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4"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5"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5"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64"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7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79" fontId="148" fillId="0" borderId="0" applyFont="0" applyFill="0" applyBorder="0" applyAlignment="0" applyProtection="0"/>
    <xf numFmtId="165"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5"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64"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50">
    <xf numFmtId="0" fontId="0" fillId="0" borderId="0" xfId="0"/>
    <xf numFmtId="0" fontId="91" fillId="0" borderId="0" xfId="0" applyFont="1"/>
    <xf numFmtId="0" fontId="90" fillId="0" borderId="0" xfId="0" applyFont="1"/>
    <xf numFmtId="0" fontId="92" fillId="0" borderId="0" xfId="0" applyFont="1"/>
    <xf numFmtId="3" fontId="96" fillId="0" borderId="0" xfId="0" applyNumberFormat="1" applyFont="1" applyAlignment="1">
      <alignment vertical="center"/>
    </xf>
    <xf numFmtId="0" fontId="94" fillId="0" borderId="0" xfId="0" applyFont="1"/>
    <xf numFmtId="3" fontId="93" fillId="0" borderId="0" xfId="0" applyNumberFormat="1" applyFont="1"/>
    <xf numFmtId="3" fontId="94" fillId="0" borderId="0" xfId="0" applyNumberFormat="1" applyFont="1"/>
    <xf numFmtId="0" fontId="93" fillId="0" borderId="0" xfId="0" applyFont="1"/>
    <xf numFmtId="0" fontId="94" fillId="0" borderId="10" xfId="0" applyFont="1" applyBorder="1"/>
    <xf numFmtId="0" fontId="95" fillId="0" borderId="4" xfId="0" applyFont="1" applyBorder="1"/>
    <xf numFmtId="0" fontId="94" fillId="0" borderId="4" xfId="0" applyFont="1" applyBorder="1" applyAlignment="1">
      <alignment wrapText="1"/>
    </xf>
    <xf numFmtId="0" fontId="94" fillId="0" borderId="0" xfId="0" applyFont="1" applyAlignment="1">
      <alignment wrapText="1"/>
    </xf>
    <xf numFmtId="0" fontId="94" fillId="0" borderId="4" xfId="0" applyFont="1" applyBorder="1"/>
    <xf numFmtId="2" fontId="94" fillId="0" borderId="0" xfId="0" applyNumberFormat="1" applyFont="1" applyAlignment="1">
      <alignment wrapText="1"/>
    </xf>
    <xf numFmtId="3" fontId="95" fillId="0" borderId="4" xfId="0" applyNumberFormat="1" applyFont="1" applyBorder="1"/>
    <xf numFmtId="176" fontId="94" fillId="0" borderId="0" xfId="0" applyNumberFormat="1" applyFont="1" applyAlignment="1">
      <alignment wrapText="1"/>
    </xf>
    <xf numFmtId="2" fontId="94" fillId="0" borderId="0" xfId="0" applyNumberFormat="1"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4" fillId="2" borderId="6" xfId="0" applyFont="1" applyFill="1" applyBorder="1" applyAlignment="1">
      <alignment wrapText="1"/>
    </xf>
    <xf numFmtId="0" fontId="92" fillId="0" borderId="10" xfId="0" applyFont="1" applyBorder="1"/>
    <xf numFmtId="0" fontId="92" fillId="0" borderId="10" xfId="0" applyFont="1" applyBorder="1" applyAlignment="1">
      <alignment horizontal="left" vertical="center" wrapText="1"/>
    </xf>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Border="1"/>
    <xf numFmtId="0" fontId="92" fillId="0" borderId="12" xfId="0" applyFont="1" applyBorder="1"/>
    <xf numFmtId="0" fontId="94" fillId="0" borderId="12" xfId="0" applyFont="1" applyBorder="1" applyAlignment="1">
      <alignment wrapText="1"/>
    </xf>
    <xf numFmtId="0" fontId="94" fillId="0" borderId="7" xfId="0" applyFont="1" applyBorder="1"/>
    <xf numFmtId="0" fontId="94" fillId="2" borderId="11" xfId="0" applyFont="1" applyFill="1" applyBorder="1"/>
    <xf numFmtId="3" fontId="92" fillId="0" borderId="4" xfId="0" applyNumberFormat="1" applyFont="1" applyBorder="1"/>
    <xf numFmtId="0" fontId="94" fillId="0" borderId="9" xfId="0" applyFont="1" applyBorder="1"/>
    <xf numFmtId="1" fontId="94" fillId="0" borderId="0" xfId="0" applyNumberFormat="1" applyFont="1"/>
    <xf numFmtId="3" fontId="94" fillId="0" borderId="4" xfId="0" applyNumberFormat="1" applyFont="1" applyBorder="1"/>
    <xf numFmtId="3" fontId="93" fillId="0" borderId="4" xfId="0" applyNumberFormat="1" applyFont="1" applyBorder="1"/>
    <xf numFmtId="0" fontId="92" fillId="0" borderId="4" xfId="0" applyFont="1" applyBorder="1"/>
    <xf numFmtId="0" fontId="92" fillId="0" borderId="4" xfId="0" applyFont="1" applyBorder="1" applyAlignment="1">
      <alignment horizontal="left" vertical="center" wrapText="1"/>
    </xf>
    <xf numFmtId="176" fontId="94" fillId="0" borderId="4" xfId="0" applyNumberFormat="1" applyFont="1" applyBorder="1" applyAlignment="1">
      <alignment wrapText="1"/>
    </xf>
    <xf numFmtId="1" fontId="94" fillId="0" borderId="4" xfId="0" applyNumberFormat="1" applyFont="1" applyBorder="1"/>
    <xf numFmtId="0" fontId="90" fillId="0" borderId="0" xfId="0" applyFont="1" applyProtection="1">
      <protection locked="0"/>
    </xf>
    <xf numFmtId="0" fontId="93" fillId="0" borderId="0" xfId="0" applyFont="1" applyAlignment="1" applyProtection="1">
      <alignment horizontal="center"/>
      <protection locked="0"/>
    </xf>
    <xf numFmtId="0" fontId="94" fillId="0" borderId="0" xfId="0" applyFont="1" applyAlignment="1" applyProtection="1">
      <alignment horizontal="center"/>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Border="1" applyAlignment="1" applyProtection="1">
      <alignment horizontal="center"/>
      <protection locked="0"/>
    </xf>
    <xf numFmtId="2" fontId="92" fillId="0" borderId="12" xfId="0" applyNumberFormat="1" applyFont="1" applyBorder="1" applyProtection="1">
      <protection locked="0"/>
    </xf>
    <xf numFmtId="0" fontId="92" fillId="0" borderId="12" xfId="0" applyFont="1" applyBorder="1" applyProtection="1">
      <protection locked="0"/>
    </xf>
    <xf numFmtId="3" fontId="92" fillId="0" borderId="2" xfId="0" applyNumberFormat="1" applyFont="1" applyBorder="1" applyProtection="1">
      <protection locked="0"/>
    </xf>
    <xf numFmtId="3" fontId="92" fillId="0" borderId="0" xfId="0" applyNumberFormat="1" applyFont="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Protection="1">
      <protection locked="0"/>
    </xf>
    <xf numFmtId="2" fontId="93" fillId="0" borderId="12" xfId="0" applyNumberFormat="1" applyFont="1" applyBorder="1" applyProtection="1">
      <protection locked="0"/>
    </xf>
    <xf numFmtId="2" fontId="93" fillId="2" borderId="7" xfId="0" applyNumberFormat="1" applyFont="1" applyFill="1" applyBorder="1" applyProtection="1">
      <protection locked="0"/>
    </xf>
    <xf numFmtId="2" fontId="93" fillId="0" borderId="7" xfId="0" applyNumberFormat="1" applyFont="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Border="1" applyProtection="1">
      <protection locked="0"/>
    </xf>
    <xf numFmtId="2" fontId="93" fillId="0" borderId="3" xfId="0" applyNumberFormat="1" applyFont="1" applyBorder="1" applyProtection="1">
      <protection locked="0"/>
    </xf>
    <xf numFmtId="3" fontId="106" fillId="0" borderId="4" xfId="1345" applyNumberFormat="1" applyFont="1" applyBorder="1" applyAlignment="1" applyProtection="1">
      <alignment horizontal="right"/>
      <protection locked="0"/>
    </xf>
    <xf numFmtId="3" fontId="106" fillId="0" borderId="5" xfId="1345" applyNumberFormat="1" applyFont="1" applyBorder="1" applyAlignment="1" applyProtection="1">
      <alignment horizontal="right"/>
      <protection locked="0"/>
    </xf>
    <xf numFmtId="2" fontId="93" fillId="0" borderId="4" xfId="0" applyNumberFormat="1" applyFont="1" applyBorder="1" applyProtection="1">
      <protection locked="0"/>
    </xf>
    <xf numFmtId="2" fontId="93" fillId="0" borderId="5" xfId="0" applyNumberFormat="1" applyFont="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Border="1" applyProtection="1">
      <protection locked="0"/>
    </xf>
    <xf numFmtId="3" fontId="95" fillId="0" borderId="5" xfId="0" applyNumberFormat="1" applyFont="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Protection="1">
      <protection locked="0"/>
    </xf>
    <xf numFmtId="0" fontId="91" fillId="0" borderId="0" xfId="0" applyFont="1" applyProtection="1">
      <protection locked="0"/>
    </xf>
    <xf numFmtId="0" fontId="90" fillId="0" borderId="0" xfId="0" applyFont="1" applyAlignment="1">
      <alignment vertical="top" wrapText="1"/>
    </xf>
    <xf numFmtId="0" fontId="91" fillId="0" borderId="0" xfId="0" applyFont="1" applyAlignment="1">
      <alignment vertical="top" wrapText="1"/>
    </xf>
    <xf numFmtId="0" fontId="142" fillId="0" borderId="0" xfId="0" applyFont="1" applyAlignment="1">
      <alignment vertical="top" wrapText="1"/>
    </xf>
    <xf numFmtId="0" fontId="144" fillId="0" borderId="45" xfId="0" applyFont="1" applyBorder="1" applyAlignment="1">
      <alignment vertical="top" wrapText="1"/>
    </xf>
    <xf numFmtId="0" fontId="144" fillId="0" borderId="46" xfId="0" applyFont="1" applyBorder="1" applyAlignment="1">
      <alignment vertical="top" wrapText="1"/>
    </xf>
    <xf numFmtId="0" fontId="142" fillId="0" borderId="45" xfId="0" applyFont="1" applyBorder="1" applyAlignment="1">
      <alignment vertical="top" wrapText="1"/>
    </xf>
    <xf numFmtId="0" fontId="142" fillId="0" borderId="46" xfId="0" applyFont="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91" fillId="0" borderId="0" xfId="0" applyFont="1" applyAlignment="1">
      <alignment wrapText="1"/>
    </xf>
    <xf numFmtId="0" fontId="143" fillId="0" borderId="0" xfId="0" applyFont="1" applyAlignment="1">
      <alignment vertical="top" wrapText="1"/>
    </xf>
    <xf numFmtId="0" fontId="144" fillId="0" borderId="49" xfId="0" applyFont="1" applyBorder="1" applyAlignment="1">
      <alignment vertical="top" wrapText="1"/>
    </xf>
    <xf numFmtId="0" fontId="144" fillId="0" borderId="50" xfId="0" applyFont="1" applyBorder="1" applyAlignment="1">
      <alignment vertical="top" wrapText="1"/>
    </xf>
    <xf numFmtId="0" fontId="142" fillId="0" borderId="47" xfId="0" applyFont="1" applyBorder="1" applyAlignment="1">
      <alignment vertical="top" wrapText="1"/>
    </xf>
    <xf numFmtId="0" fontId="142" fillId="0" borderId="48" xfId="0" applyFont="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176" fontId="93" fillId="0" borderId="0" xfId="1" applyNumberFormat="1" applyFont="1" applyFill="1" applyBorder="1" applyProtection="1"/>
    <xf numFmtId="0" fontId="146" fillId="0" borderId="0" xfId="0" applyFont="1" applyAlignment="1">
      <alignment horizontal="left" vertical="top" wrapText="1"/>
    </xf>
    <xf numFmtId="0" fontId="142" fillId="0" borderId="51" xfId="0" applyFont="1" applyBorder="1" applyAlignment="1">
      <alignment vertical="top" wrapText="1"/>
    </xf>
    <xf numFmtId="0" fontId="142" fillId="0" borderId="42" xfId="0" applyFont="1" applyBorder="1" applyAlignment="1">
      <alignment vertical="top" wrapText="1"/>
    </xf>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3" fillId="2" borderId="11" xfId="1" applyNumberFormat="1" applyFont="1" applyFill="1" applyBorder="1"/>
    <xf numFmtId="0" fontId="92" fillId="68" borderId="0" xfId="0" applyFont="1" applyFill="1"/>
    <xf numFmtId="0" fontId="92" fillId="0" borderId="0" xfId="0" applyFont="1" applyProtection="1">
      <protection locked="0"/>
    </xf>
    <xf numFmtId="3" fontId="99" fillId="0" borderId="2" xfId="386" applyNumberFormat="1" applyFont="1" applyBorder="1" applyProtection="1">
      <protection locked="0"/>
    </xf>
    <xf numFmtId="3" fontId="99" fillId="0" borderId="3" xfId="386" applyNumberFormat="1" applyFont="1" applyBorder="1" applyProtection="1">
      <protection locked="0"/>
    </xf>
    <xf numFmtId="3" fontId="99" fillId="0" borderId="2" xfId="386" applyNumberFormat="1" applyFont="1" applyBorder="1"/>
    <xf numFmtId="3" fontId="99" fillId="0" borderId="3" xfId="386" applyNumberFormat="1" applyFont="1" applyBorder="1"/>
    <xf numFmtId="3" fontId="99" fillId="0" borderId="1" xfId="386" applyNumberFormat="1" applyFont="1" applyBorder="1"/>
    <xf numFmtId="3" fontId="92" fillId="0" borderId="3" xfId="0" applyNumberFormat="1" applyFont="1" applyBorder="1"/>
    <xf numFmtId="0" fontId="93" fillId="0" borderId="0" xfId="0" applyFont="1" applyAlignment="1">
      <alignment horizontal="center"/>
    </xf>
    <xf numFmtId="3" fontId="92" fillId="0" borderId="0" xfId="0" applyNumberFormat="1" applyFont="1" applyAlignment="1" applyProtection="1">
      <alignment horizontal="center"/>
      <protection locked="0"/>
    </xf>
    <xf numFmtId="0" fontId="143" fillId="0" borderId="39" xfId="0" applyFont="1" applyBorder="1" applyAlignment="1">
      <alignment vertical="top" wrapText="1"/>
    </xf>
    <xf numFmtId="0" fontId="0" fillId="0" borderId="39" xfId="0" applyBorder="1" applyAlignment="1">
      <alignment vertical="top" wrapText="1"/>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T140"/>
  <sheetViews>
    <sheetView tabSelected="1" view="pageBreakPreview" topLeftCell="A36" zoomScale="73" zoomScaleNormal="73" zoomScaleSheetLayoutView="73" workbookViewId="0">
      <selection activeCell="E59" sqref="E59"/>
    </sheetView>
  </sheetViews>
  <sheetFormatPr defaultColWidth="8.81640625" defaultRowHeight="13"/>
  <cols>
    <col min="1" max="1" width="87.453125" style="1" customWidth="1"/>
    <col min="2" max="2" width="10.54296875" style="83" customWidth="1"/>
    <col min="3" max="3" width="10.54296875" style="83" bestFit="1" customWidth="1"/>
    <col min="4" max="4" width="10.54296875" style="83" customWidth="1"/>
    <col min="5" max="5" width="10.54296875" style="83" bestFit="1" customWidth="1"/>
    <col min="6" max="6" width="10.54296875" style="83" customWidth="1"/>
    <col min="7" max="7" width="10.54296875" style="83" bestFit="1" customWidth="1"/>
    <col min="8" max="8" width="10.54296875" style="83" customWidth="1"/>
    <col min="9" max="9" width="10.54296875" style="83" bestFit="1" customWidth="1"/>
    <col min="10" max="10" width="10.54296875" style="83" customWidth="1"/>
    <col min="11" max="11" width="10.54296875" style="83" bestFit="1" customWidth="1"/>
    <col min="12" max="12" width="10.54296875" style="83" customWidth="1"/>
    <col min="13" max="13" width="10.54296875" style="83" bestFit="1" customWidth="1"/>
    <col min="14" max="14" width="10.54296875" style="83" customWidth="1"/>
    <col min="15" max="15" width="10.54296875" style="83" bestFit="1" customWidth="1"/>
    <col min="16" max="16" width="10.54296875" style="83" customWidth="1"/>
    <col min="17" max="17" width="10.54296875" style="83" bestFit="1" customWidth="1"/>
    <col min="18" max="18" width="10.54296875" style="83" customWidth="1"/>
    <col min="19" max="27" width="10.54296875" style="83" bestFit="1" customWidth="1"/>
    <col min="28" max="28" width="6" style="1" customWidth="1"/>
    <col min="29" max="16384" width="8.81640625" style="1"/>
  </cols>
  <sheetData>
    <row r="1" spans="1:28" ht="30.5">
      <c r="A1" s="2" t="s">
        <v>0</v>
      </c>
      <c r="B1" s="43"/>
      <c r="C1" s="43"/>
      <c r="D1" s="43"/>
      <c r="E1" s="43"/>
      <c r="F1" s="43"/>
      <c r="G1" s="43"/>
      <c r="H1" s="43"/>
      <c r="I1" s="43"/>
      <c r="J1" s="43"/>
      <c r="K1" s="43"/>
      <c r="L1" s="147" t="s">
        <v>192</v>
      </c>
      <c r="M1" s="147" t="s">
        <v>192</v>
      </c>
      <c r="N1" s="147" t="s">
        <v>192</v>
      </c>
      <c r="O1" s="147" t="s">
        <v>192</v>
      </c>
      <c r="P1" s="147" t="s">
        <v>192</v>
      </c>
      <c r="Q1" s="147" t="s">
        <v>192</v>
      </c>
      <c r="R1" s="147" t="s">
        <v>192</v>
      </c>
      <c r="S1" s="147" t="s">
        <v>192</v>
      </c>
      <c r="T1" s="43"/>
      <c r="U1" s="43"/>
      <c r="V1" s="43"/>
      <c r="W1" s="43"/>
      <c r="X1" s="43"/>
      <c r="Y1" s="43"/>
      <c r="Z1" s="43"/>
      <c r="AA1" s="43"/>
      <c r="AB1" s="2"/>
    </row>
    <row r="2" spans="1:28" ht="12.75" customHeight="1">
      <c r="A2" s="3"/>
      <c r="B2" s="44" t="s">
        <v>7</v>
      </c>
      <c r="C2" s="44" t="s">
        <v>8</v>
      </c>
      <c r="D2" s="44" t="s">
        <v>1</v>
      </c>
      <c r="E2" s="44" t="s">
        <v>2</v>
      </c>
      <c r="F2" s="44" t="s">
        <v>3</v>
      </c>
      <c r="G2" s="44" t="s">
        <v>4</v>
      </c>
      <c r="H2" s="44" t="s">
        <v>5</v>
      </c>
      <c r="I2" s="44" t="s">
        <v>6</v>
      </c>
      <c r="J2" s="44" t="s">
        <v>7</v>
      </c>
      <c r="K2" s="44" t="s">
        <v>8</v>
      </c>
      <c r="L2" s="44" t="s">
        <v>1</v>
      </c>
      <c r="M2" s="44" t="s">
        <v>2</v>
      </c>
      <c r="N2" s="44" t="s">
        <v>3</v>
      </c>
      <c r="O2" s="44" t="s">
        <v>4</v>
      </c>
      <c r="P2" s="44" t="s">
        <v>5</v>
      </c>
      <c r="Q2" s="44" t="s">
        <v>6</v>
      </c>
      <c r="R2" s="44" t="s">
        <v>7</v>
      </c>
      <c r="S2" s="44" t="s">
        <v>8</v>
      </c>
      <c r="T2" s="44" t="s">
        <v>1</v>
      </c>
      <c r="U2" s="44" t="s">
        <v>2</v>
      </c>
      <c r="V2" s="44" t="s">
        <v>3</v>
      </c>
      <c r="W2" s="44" t="s">
        <v>4</v>
      </c>
      <c r="X2" s="44" t="s">
        <v>5</v>
      </c>
      <c r="Y2" s="44" t="s">
        <v>6</v>
      </c>
      <c r="Z2" s="44" t="s">
        <v>7</v>
      </c>
      <c r="AA2" s="44" t="s">
        <v>8</v>
      </c>
      <c r="AB2" s="3"/>
    </row>
    <row r="3" spans="1:28" ht="12.75" customHeight="1" thickBot="1">
      <c r="A3" s="3"/>
      <c r="B3" s="45">
        <v>2024</v>
      </c>
      <c r="C3" s="45">
        <v>2024</v>
      </c>
      <c r="D3" s="45">
        <v>2023</v>
      </c>
      <c r="E3" s="45">
        <v>2023</v>
      </c>
      <c r="F3" s="45">
        <v>2023</v>
      </c>
      <c r="G3" s="45">
        <v>2023</v>
      </c>
      <c r="H3" s="45">
        <v>2023</v>
      </c>
      <c r="I3" s="45">
        <v>2023</v>
      </c>
      <c r="J3" s="45">
        <v>2023</v>
      </c>
      <c r="K3" s="45">
        <v>2023</v>
      </c>
      <c r="L3" s="45">
        <v>2022</v>
      </c>
      <c r="M3" s="45">
        <v>2022</v>
      </c>
      <c r="N3" s="45">
        <v>2022</v>
      </c>
      <c r="O3" s="45">
        <v>2022</v>
      </c>
      <c r="P3" s="45">
        <v>2022</v>
      </c>
      <c r="Q3" s="45">
        <v>2022</v>
      </c>
      <c r="R3" s="45">
        <v>2022</v>
      </c>
      <c r="S3" s="45">
        <v>2022</v>
      </c>
      <c r="T3" s="45">
        <v>2021</v>
      </c>
      <c r="U3" s="45">
        <v>2021</v>
      </c>
      <c r="V3" s="45">
        <v>2021</v>
      </c>
      <c r="W3" s="45">
        <v>2021</v>
      </c>
      <c r="X3" s="45">
        <v>2021</v>
      </c>
      <c r="Y3" s="45">
        <v>2021</v>
      </c>
      <c r="Z3" s="45">
        <v>2021</v>
      </c>
      <c r="AA3" s="45">
        <v>2021</v>
      </c>
      <c r="AB3" s="3"/>
    </row>
    <row r="4" spans="1:28" ht="12.75" customHeight="1">
      <c r="A4" s="19" t="s">
        <v>9</v>
      </c>
      <c r="B4" s="46">
        <v>9503.4273660969448</v>
      </c>
      <c r="C4" s="47">
        <v>9503.4273660969448</v>
      </c>
      <c r="D4" s="46">
        <v>38116</v>
      </c>
      <c r="E4" s="47">
        <v>8373</v>
      </c>
      <c r="F4" s="46">
        <v>29742.469000000001</v>
      </c>
      <c r="G4" s="47">
        <v>10581.439</v>
      </c>
      <c r="H4" s="46">
        <v>19161.030302340998</v>
      </c>
      <c r="I4" s="47">
        <v>9767.6476801560966</v>
      </c>
      <c r="J4" s="46">
        <v>9393.3826221849013</v>
      </c>
      <c r="K4" s="47">
        <v>9393.3826221849013</v>
      </c>
      <c r="L4" s="46">
        <v>26988.784999477597</v>
      </c>
      <c r="M4" s="47">
        <v>7433.5704739421963</v>
      </c>
      <c r="N4" s="46">
        <v>19555.215</v>
      </c>
      <c r="O4" s="47">
        <v>7310.8059999999996</v>
      </c>
      <c r="P4" s="46">
        <v>12244.409</v>
      </c>
      <c r="Q4" s="47">
        <v>5841.8540000000003</v>
      </c>
      <c r="R4" s="46">
        <v>6402.5540000000001</v>
      </c>
      <c r="S4" s="47">
        <v>6402.5540000000001</v>
      </c>
      <c r="T4" s="46">
        <v>25422.947</v>
      </c>
      <c r="U4" s="47">
        <v>6197.835</v>
      </c>
      <c r="V4" s="46">
        <v>19225.112605247698</v>
      </c>
      <c r="W4" s="47">
        <v>6634.0588914500986</v>
      </c>
      <c r="X4" s="46">
        <v>12591.05371464213</v>
      </c>
      <c r="Y4" s="47">
        <v>6573.5014445097631</v>
      </c>
      <c r="Z4" s="46">
        <v>6017.5522721673697</v>
      </c>
      <c r="AA4" s="47">
        <v>6017.5522721673697</v>
      </c>
      <c r="AB4" s="15"/>
    </row>
    <row r="5" spans="1:28" ht="12.75" customHeight="1">
      <c r="A5" s="29" t="s">
        <v>10</v>
      </c>
      <c r="B5" s="48">
        <v>0</v>
      </c>
      <c r="C5" s="49">
        <v>0</v>
      </c>
      <c r="D5" s="48">
        <v>0</v>
      </c>
      <c r="E5" s="49">
        <v>0</v>
      </c>
      <c r="F5" s="48">
        <v>0</v>
      </c>
      <c r="G5" s="49">
        <v>0</v>
      </c>
      <c r="H5" s="48">
        <v>0</v>
      </c>
      <c r="I5" s="49">
        <v>0</v>
      </c>
      <c r="J5" s="48">
        <v>0</v>
      </c>
      <c r="K5" s="49">
        <v>0</v>
      </c>
      <c r="L5" s="48">
        <v>1398.6479999999999</v>
      </c>
      <c r="M5" s="49">
        <v>1398.6479999999999</v>
      </c>
      <c r="N5" s="48">
        <v>0</v>
      </c>
      <c r="O5" s="49">
        <v>0</v>
      </c>
      <c r="P5" s="48">
        <v>0</v>
      </c>
      <c r="Q5" s="49">
        <v>0</v>
      </c>
      <c r="R5" s="48">
        <v>0</v>
      </c>
      <c r="S5" s="49">
        <v>0</v>
      </c>
      <c r="T5" s="48">
        <f>U5</f>
        <v>0</v>
      </c>
      <c r="U5" s="49">
        <v>0</v>
      </c>
      <c r="V5" s="48">
        <v>0</v>
      </c>
      <c r="W5" s="49">
        <v>0</v>
      </c>
      <c r="X5" s="48">
        <v>0</v>
      </c>
      <c r="Y5" s="49">
        <v>0</v>
      </c>
      <c r="Z5" s="48">
        <v>0</v>
      </c>
      <c r="AA5" s="49">
        <v>0</v>
      </c>
      <c r="AB5" s="15"/>
    </row>
    <row r="6" spans="1:28" ht="12.75" customHeight="1" thickBot="1">
      <c r="A6" s="33" t="s">
        <v>11</v>
      </c>
      <c r="B6" s="50">
        <v>9503.4273660969448</v>
      </c>
      <c r="C6" s="51">
        <v>9503.4273660969448</v>
      </c>
      <c r="D6" s="50">
        <v>38116</v>
      </c>
      <c r="E6" s="51">
        <v>8373</v>
      </c>
      <c r="F6" s="50">
        <v>29742.469000000001</v>
      </c>
      <c r="G6" s="51">
        <v>10581.439</v>
      </c>
      <c r="H6" s="50">
        <v>19161.030302340998</v>
      </c>
      <c r="I6" s="51">
        <v>9767.6476801560966</v>
      </c>
      <c r="J6" s="50">
        <v>9393.3826221849013</v>
      </c>
      <c r="K6" s="51">
        <v>9393.3826221849013</v>
      </c>
      <c r="L6" s="50">
        <v>28387.432999477598</v>
      </c>
      <c r="M6" s="51">
        <v>8832.2184739421955</v>
      </c>
      <c r="N6" s="50">
        <v>19555.215</v>
      </c>
      <c r="O6" s="51">
        <v>7310.8059999999996</v>
      </c>
      <c r="P6" s="50">
        <v>12244.409</v>
      </c>
      <c r="Q6" s="51">
        <v>5841.8540000000003</v>
      </c>
      <c r="R6" s="50">
        <v>6402.5540000000001</v>
      </c>
      <c r="S6" s="51">
        <v>6402.5540000000001</v>
      </c>
      <c r="T6" s="50">
        <f t="shared" ref="T6:U6" si="0">SUM(T4:T5)</f>
        <v>25422.947</v>
      </c>
      <c r="U6" s="51">
        <f t="shared" si="0"/>
        <v>6197.835</v>
      </c>
      <c r="V6" s="50">
        <v>19225.112605247698</v>
      </c>
      <c r="W6" s="51">
        <v>6634.0588914500986</v>
      </c>
      <c r="X6" s="50">
        <v>12591.05371464213</v>
      </c>
      <c r="Y6" s="51">
        <v>6573.5014445097631</v>
      </c>
      <c r="Z6" s="50">
        <v>6017.5522721673697</v>
      </c>
      <c r="AA6" s="51">
        <v>6017.5522721673697</v>
      </c>
      <c r="AB6" s="37"/>
    </row>
    <row r="7" spans="1:28" ht="12.75" customHeight="1" thickBot="1">
      <c r="A7" s="27"/>
      <c r="B7" s="52"/>
      <c r="C7" s="52"/>
      <c r="D7" s="52"/>
      <c r="E7" s="52"/>
      <c r="F7" s="52"/>
      <c r="G7" s="52"/>
      <c r="H7" s="52"/>
      <c r="I7" s="52"/>
      <c r="J7" s="52"/>
      <c r="K7" s="52"/>
      <c r="L7" s="52"/>
      <c r="M7" s="52"/>
      <c r="N7" s="52"/>
      <c r="O7" s="52"/>
      <c r="P7" s="52"/>
      <c r="Q7" s="52"/>
      <c r="R7" s="52"/>
      <c r="S7" s="52"/>
      <c r="T7" s="52"/>
      <c r="U7" s="52"/>
      <c r="V7" s="52"/>
      <c r="W7" s="52"/>
      <c r="X7" s="52"/>
      <c r="Y7" s="52"/>
      <c r="Z7" s="52"/>
      <c r="AA7" s="52"/>
      <c r="AB7" s="4"/>
    </row>
    <row r="8" spans="1:28" ht="12.75" customHeight="1">
      <c r="A8" s="19" t="s">
        <v>12</v>
      </c>
      <c r="B8" s="46">
        <v>221308.111</v>
      </c>
      <c r="C8" s="47">
        <v>221308.111</v>
      </c>
      <c r="D8" s="46">
        <v>212704.022</v>
      </c>
      <c r="E8" s="47">
        <v>220636.28599999999</v>
      </c>
      <c r="F8" s="46">
        <v>210027.77299999999</v>
      </c>
      <c r="G8" s="47">
        <v>213415.20600000001</v>
      </c>
      <c r="H8" s="46">
        <v>207995.24463460001</v>
      </c>
      <c r="I8" s="47">
        <v>207731.468896331</v>
      </c>
      <c r="J8" s="46">
        <v>209535.00987661828</v>
      </c>
      <c r="K8" s="47">
        <v>209535.00987661828</v>
      </c>
      <c r="L8" s="46">
        <v>195616.58342632611</v>
      </c>
      <c r="M8" s="47">
        <v>202372.83960635573</v>
      </c>
      <c r="N8" s="46">
        <v>193163.90900000001</v>
      </c>
      <c r="O8" s="47">
        <v>196673.44399999999</v>
      </c>
      <c r="P8" s="46">
        <v>191104.94</v>
      </c>
      <c r="Q8" s="47">
        <v>189402.666</v>
      </c>
      <c r="R8" s="46">
        <v>191663.35999999999</v>
      </c>
      <c r="S8" s="47">
        <v>191663.35999999999</v>
      </c>
      <c r="T8" s="46">
        <v>183478.83900000001</v>
      </c>
      <c r="U8" s="47">
        <v>192043.72899999999</v>
      </c>
      <c r="V8" s="46">
        <v>180862.93541289514</v>
      </c>
      <c r="W8" s="47">
        <v>188146.95363517202</v>
      </c>
      <c r="X8" s="46">
        <v>177100.163</v>
      </c>
      <c r="Y8" s="47">
        <v>178965.93400000001</v>
      </c>
      <c r="Z8" s="46">
        <v>174670.66800000001</v>
      </c>
      <c r="AA8" s="47">
        <v>174670.66800000001</v>
      </c>
      <c r="AB8" s="34"/>
    </row>
    <row r="9" spans="1:28" ht="12.75" customHeight="1">
      <c r="A9" s="29" t="s">
        <v>13</v>
      </c>
      <c r="B9" s="48">
        <v>0</v>
      </c>
      <c r="C9" s="49">
        <v>0</v>
      </c>
      <c r="D9" s="48">
        <v>107.58799999998882</v>
      </c>
      <c r="E9" s="49">
        <v>0</v>
      </c>
      <c r="F9" s="48">
        <v>140.2270000000135</v>
      </c>
      <c r="G9" s="49">
        <v>0</v>
      </c>
      <c r="H9" s="48">
        <v>199.80685714201536</v>
      </c>
      <c r="I9" s="49">
        <v>0</v>
      </c>
      <c r="J9" s="48">
        <v>349.66199999972014</v>
      </c>
      <c r="K9" s="49">
        <v>349.66199999972014</v>
      </c>
      <c r="L9" s="48">
        <v>107.58830769229098</v>
      </c>
      <c r="M9" s="49">
        <v>349.66199999998207</v>
      </c>
      <c r="N9" s="48">
        <v>0</v>
      </c>
      <c r="O9" s="49">
        <v>0</v>
      </c>
      <c r="P9" s="48">
        <v>0</v>
      </c>
      <c r="Q9" s="49">
        <v>0</v>
      </c>
      <c r="R9" s="48">
        <v>0</v>
      </c>
      <c r="S9" s="49">
        <v>0</v>
      </c>
      <c r="T9" s="48">
        <f t="shared" ref="T9:U9" si="1">T10-T8</f>
        <v>76.923999999999069</v>
      </c>
      <c r="U9" s="49">
        <f t="shared" si="1"/>
        <v>0</v>
      </c>
      <c r="V9" s="48">
        <v>100</v>
      </c>
      <c r="W9" s="49">
        <v>0</v>
      </c>
      <c r="X9" s="48">
        <v>142.85699999998906</v>
      </c>
      <c r="Y9" s="49">
        <v>0</v>
      </c>
      <c r="Z9" s="48">
        <v>250</v>
      </c>
      <c r="AA9" s="49">
        <v>250</v>
      </c>
      <c r="AB9" s="15"/>
    </row>
    <row r="10" spans="1:28" ht="12.75" customHeight="1" thickBot="1">
      <c r="A10" s="20" t="s">
        <v>14</v>
      </c>
      <c r="B10" s="50">
        <v>221308.111</v>
      </c>
      <c r="C10" s="51">
        <v>221308.111</v>
      </c>
      <c r="D10" s="50">
        <v>212811.61</v>
      </c>
      <c r="E10" s="51">
        <v>220636.28599999999</v>
      </c>
      <c r="F10" s="50">
        <v>210168</v>
      </c>
      <c r="G10" s="51">
        <v>213415.20600000001</v>
      </c>
      <c r="H10" s="50">
        <v>208195.05149174202</v>
      </c>
      <c r="I10" s="51">
        <v>207731.468896331</v>
      </c>
      <c r="J10" s="50">
        <v>209884.671876618</v>
      </c>
      <c r="K10" s="51">
        <v>209884.671876618</v>
      </c>
      <c r="L10" s="50">
        <v>195724.1717340184</v>
      </c>
      <c r="M10" s="51">
        <v>202722.50160635571</v>
      </c>
      <c r="N10" s="50">
        <v>193163.90900000001</v>
      </c>
      <c r="O10" s="51">
        <v>196673.44399999999</v>
      </c>
      <c r="P10" s="50">
        <v>191104.94</v>
      </c>
      <c r="Q10" s="51">
        <v>189402.666</v>
      </c>
      <c r="R10" s="50">
        <v>191663.35999999999</v>
      </c>
      <c r="S10" s="51">
        <v>191663.35999999999</v>
      </c>
      <c r="T10" s="50">
        <v>183555.76300000001</v>
      </c>
      <c r="U10" s="51">
        <v>192043.72899999999</v>
      </c>
      <c r="V10" s="50">
        <v>180962.93541289514</v>
      </c>
      <c r="W10" s="51">
        <v>188146.95363517202</v>
      </c>
      <c r="X10" s="50">
        <v>177243.02</v>
      </c>
      <c r="Y10" s="51">
        <v>178965.93400000001</v>
      </c>
      <c r="Z10" s="50">
        <v>174920.66800000001</v>
      </c>
      <c r="AA10" s="51">
        <v>174920.66800000001</v>
      </c>
      <c r="AB10" s="38"/>
    </row>
    <row r="11" spans="1:28" ht="12.75" customHeight="1" thickBot="1">
      <c r="A11" s="28"/>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8"/>
    </row>
    <row r="12" spans="1:28" ht="12.75" customHeight="1">
      <c r="A12" s="18" t="s">
        <v>15</v>
      </c>
      <c r="B12" s="46">
        <v>9503.4273660969448</v>
      </c>
      <c r="C12" s="47">
        <v>9503.4273660969448</v>
      </c>
      <c r="D12" s="46">
        <v>38116</v>
      </c>
      <c r="E12" s="47">
        <v>8373</v>
      </c>
      <c r="F12" s="46">
        <v>29742.469000000001</v>
      </c>
      <c r="G12" s="47">
        <v>10581.439</v>
      </c>
      <c r="H12" s="46">
        <v>19161.030302340998</v>
      </c>
      <c r="I12" s="47">
        <v>9767.6476801560966</v>
      </c>
      <c r="J12" s="46">
        <v>9393.3826221849013</v>
      </c>
      <c r="K12" s="47">
        <v>9393.3826221849013</v>
      </c>
      <c r="L12" s="46">
        <v>26988.784999477597</v>
      </c>
      <c r="M12" s="47">
        <v>7433.5704739421963</v>
      </c>
      <c r="N12" s="46">
        <v>19555.215</v>
      </c>
      <c r="O12" s="47">
        <v>7310.8059999999996</v>
      </c>
      <c r="P12" s="46">
        <v>12244.409</v>
      </c>
      <c r="Q12" s="47">
        <v>5841.8540000000003</v>
      </c>
      <c r="R12" s="46">
        <v>6402.5540000000001</v>
      </c>
      <c r="S12" s="47">
        <v>6402.5540000000001</v>
      </c>
      <c r="T12" s="46">
        <f t="shared" ref="T12" si="2">T4</f>
        <v>25422.947</v>
      </c>
      <c r="U12" s="47">
        <f>U4</f>
        <v>6197.835</v>
      </c>
      <c r="V12" s="46">
        <v>19225.112605247698</v>
      </c>
      <c r="W12" s="47">
        <v>6634.0588914500986</v>
      </c>
      <c r="X12" s="46">
        <v>12591.05371464213</v>
      </c>
      <c r="Y12" s="47">
        <v>6573.5014445097631</v>
      </c>
      <c r="Z12" s="46">
        <v>6017.5522721673697</v>
      </c>
      <c r="AA12" s="47">
        <v>6017.5522721673697</v>
      </c>
      <c r="AB12" s="10"/>
    </row>
    <row r="13" spans="1:28" ht="12.75" customHeight="1">
      <c r="A13" s="29" t="s">
        <v>16</v>
      </c>
      <c r="B13" s="48">
        <v>38013.709464387779</v>
      </c>
      <c r="C13" s="49">
        <v>38013.709464387779</v>
      </c>
      <c r="D13" s="48">
        <v>38116</v>
      </c>
      <c r="E13" s="49">
        <v>33492</v>
      </c>
      <c r="F13" s="48">
        <v>39656.625333333337</v>
      </c>
      <c r="G13" s="49">
        <v>42325.756000000001</v>
      </c>
      <c r="H13" s="48">
        <v>38322.060604681996</v>
      </c>
      <c r="I13" s="49">
        <v>39070.590720624386</v>
      </c>
      <c r="J13" s="48">
        <v>37573.530488739605</v>
      </c>
      <c r="K13" s="49">
        <v>37573.530488739605</v>
      </c>
      <c r="L13" s="48">
        <v>26988.784999477597</v>
      </c>
      <c r="M13" s="49">
        <v>29734.281895768785</v>
      </c>
      <c r="N13" s="48">
        <v>26073.62</v>
      </c>
      <c r="O13" s="49">
        <v>29243.223999999998</v>
      </c>
      <c r="P13" s="48">
        <v>24488.817999999999</v>
      </c>
      <c r="Q13" s="49">
        <v>23367.416000000001</v>
      </c>
      <c r="R13" s="48">
        <v>25610.216</v>
      </c>
      <c r="S13" s="49">
        <v>25610.216</v>
      </c>
      <c r="T13" s="48">
        <f>T12</f>
        <v>25422.947</v>
      </c>
      <c r="U13" s="49">
        <f>U12*4</f>
        <v>24791.34</v>
      </c>
      <c r="V13" s="48">
        <v>25633.483473663597</v>
      </c>
      <c r="W13" s="49">
        <v>26536.235565800394</v>
      </c>
      <c r="X13" s="48">
        <v>25182.10742928426</v>
      </c>
      <c r="Y13" s="49">
        <v>26294.005778039053</v>
      </c>
      <c r="Z13" s="48">
        <v>24070.209088669479</v>
      </c>
      <c r="AA13" s="49">
        <v>24070.209088669479</v>
      </c>
      <c r="AB13" s="10"/>
    </row>
    <row r="14" spans="1:28" ht="12.75" customHeight="1">
      <c r="A14" s="29" t="s">
        <v>17</v>
      </c>
      <c r="B14" s="48">
        <v>220636.28599999999</v>
      </c>
      <c r="C14" s="49">
        <v>220636.28599999999</v>
      </c>
      <c r="D14" s="48">
        <v>212704.022</v>
      </c>
      <c r="E14" s="49">
        <v>220636.28599999999</v>
      </c>
      <c r="F14" s="48">
        <v>210027.77299999999</v>
      </c>
      <c r="G14" s="49">
        <v>213415.20600000001</v>
      </c>
      <c r="H14" s="48">
        <v>207995.24463460001</v>
      </c>
      <c r="I14" s="49">
        <v>207731.468896331</v>
      </c>
      <c r="J14" s="48">
        <v>209535.00987661828</v>
      </c>
      <c r="K14" s="49">
        <v>209535.00987661828</v>
      </c>
      <c r="L14" s="48">
        <v>195616.58342632611</v>
      </c>
      <c r="M14" s="49">
        <v>202372.83960635573</v>
      </c>
      <c r="N14" s="48">
        <v>193163.90900000001</v>
      </c>
      <c r="O14" s="49">
        <v>196673.44399999999</v>
      </c>
      <c r="P14" s="48">
        <v>191104.94</v>
      </c>
      <c r="Q14" s="49">
        <v>189402.666</v>
      </c>
      <c r="R14" s="48">
        <v>191663.35999999999</v>
      </c>
      <c r="S14" s="49">
        <v>191663.35999999999</v>
      </c>
      <c r="T14" s="48">
        <f t="shared" ref="T14" si="3">T8</f>
        <v>183478.83900000001</v>
      </c>
      <c r="U14" s="49">
        <f>U8</f>
        <v>192043.72899999999</v>
      </c>
      <c r="V14" s="48">
        <v>180862.93541289514</v>
      </c>
      <c r="W14" s="49">
        <v>188146.95363517202</v>
      </c>
      <c r="X14" s="48">
        <v>177100.163</v>
      </c>
      <c r="Y14" s="49">
        <v>178965.93400000001</v>
      </c>
      <c r="Z14" s="48">
        <v>174670.66800000001</v>
      </c>
      <c r="AA14" s="49">
        <v>174670.66800000001</v>
      </c>
      <c r="AB14" s="10"/>
    </row>
    <row r="15" spans="1:28" ht="12.75" customHeight="1" thickBot="1">
      <c r="A15" s="33" t="s">
        <v>18</v>
      </c>
      <c r="B15" s="78">
        <v>17.229128605068968</v>
      </c>
      <c r="C15" s="79">
        <v>17.229128605068968</v>
      </c>
      <c r="D15" s="78">
        <v>17.919736374331467</v>
      </c>
      <c r="E15" s="79">
        <v>15.179733400697289</v>
      </c>
      <c r="F15" s="78">
        <v>18.881610163686943</v>
      </c>
      <c r="G15" s="79">
        <v>19.832586812019386</v>
      </c>
      <c r="H15" s="78">
        <v>18.424488825215729</v>
      </c>
      <c r="I15" s="79">
        <v>18.808219538524842</v>
      </c>
      <c r="J15" s="78">
        <v>17.931862799855853</v>
      </c>
      <c r="K15" s="79">
        <v>17.931862799855853</v>
      </c>
      <c r="L15" s="78">
        <v>13.796777618111411</v>
      </c>
      <c r="M15" s="79">
        <v>14.692822393363771</v>
      </c>
      <c r="N15" s="78">
        <v>13.498184073299116</v>
      </c>
      <c r="O15" s="79">
        <v>14.868923533977471</v>
      </c>
      <c r="P15" s="78">
        <v>12.814330179010547</v>
      </c>
      <c r="Q15" s="79">
        <v>12.337427182783161</v>
      </c>
      <c r="R15" s="78">
        <v>13.362082351055518</v>
      </c>
      <c r="S15" s="79">
        <v>13.362082351055518</v>
      </c>
      <c r="T15" s="78">
        <f t="shared" ref="T15:U15" si="4">(T13/T14)*100</f>
        <v>13.85606489476424</v>
      </c>
      <c r="U15" s="79">
        <f t="shared" si="4"/>
        <v>12.909216108795722</v>
      </c>
      <c r="V15" s="78">
        <v>14.172878160549852</v>
      </c>
      <c r="W15" s="79">
        <v>14.103994273144444</v>
      </c>
      <c r="X15" s="78">
        <v>14.219132835741242</v>
      </c>
      <c r="Y15" s="79">
        <v>14.692184814367549</v>
      </c>
      <c r="Z15" s="78">
        <v>13.780338372937051</v>
      </c>
      <c r="AA15" s="79">
        <v>13.780338372937051</v>
      </c>
      <c r="AB15" s="13"/>
    </row>
    <row r="16" spans="1:28" ht="12.75" customHeight="1" thickBot="1">
      <c r="A16" s="30"/>
      <c r="B16" s="54"/>
      <c r="C16" s="55"/>
      <c r="D16" s="54"/>
      <c r="E16" s="55"/>
      <c r="F16" s="54"/>
      <c r="G16" s="55"/>
      <c r="H16" s="54"/>
      <c r="I16" s="55"/>
      <c r="J16" s="54"/>
      <c r="K16" s="55"/>
      <c r="L16" s="54"/>
      <c r="M16" s="55"/>
      <c r="N16" s="54"/>
      <c r="O16" s="55"/>
      <c r="P16" s="54"/>
      <c r="Q16" s="55"/>
      <c r="R16" s="54"/>
      <c r="S16" s="55"/>
      <c r="T16" s="54"/>
      <c r="U16" s="55"/>
      <c r="V16" s="54"/>
      <c r="W16" s="55"/>
      <c r="X16" s="54"/>
      <c r="Y16" s="55"/>
      <c r="Z16" s="54"/>
      <c r="AA16" s="55"/>
      <c r="AB16" s="3"/>
    </row>
    <row r="17" spans="1:28" ht="12.75" customHeight="1">
      <c r="A17" s="18" t="s">
        <v>19</v>
      </c>
      <c r="B17" s="46">
        <v>9503.4273660969448</v>
      </c>
      <c r="C17" s="47">
        <v>9503.4273660969448</v>
      </c>
      <c r="D17" s="46">
        <v>38116</v>
      </c>
      <c r="E17" s="47">
        <v>8373</v>
      </c>
      <c r="F17" s="46">
        <v>29742.469000000001</v>
      </c>
      <c r="G17" s="47">
        <v>10581.439</v>
      </c>
      <c r="H17" s="46">
        <v>19161.030302340998</v>
      </c>
      <c r="I17" s="47">
        <v>9767.6476801560966</v>
      </c>
      <c r="J17" s="46">
        <v>9393.3826221849013</v>
      </c>
      <c r="K17" s="47">
        <v>9393.3826221849013</v>
      </c>
      <c r="L17" s="46">
        <v>28387.432999477598</v>
      </c>
      <c r="M17" s="47">
        <v>8832.2184739421955</v>
      </c>
      <c r="N17" s="46">
        <v>19555.215</v>
      </c>
      <c r="O17" s="47">
        <v>7310.8059999999996</v>
      </c>
      <c r="P17" s="46">
        <v>12244.409</v>
      </c>
      <c r="Q17" s="47">
        <v>5841.8540000000003</v>
      </c>
      <c r="R17" s="46">
        <v>6402.5540000000001</v>
      </c>
      <c r="S17" s="47">
        <v>6402.5540000000001</v>
      </c>
      <c r="T17" s="46">
        <f t="shared" ref="T17:U17" si="5">T6</f>
        <v>25422.947</v>
      </c>
      <c r="U17" s="47">
        <f t="shared" si="5"/>
        <v>6197.835</v>
      </c>
      <c r="V17" s="46">
        <v>19225.112605247698</v>
      </c>
      <c r="W17" s="47">
        <v>6634.0588914500986</v>
      </c>
      <c r="X17" s="46">
        <v>12591.05371464213</v>
      </c>
      <c r="Y17" s="47">
        <v>6573.5014445097631</v>
      </c>
      <c r="Z17" s="46">
        <v>6017.5522721673697</v>
      </c>
      <c r="AA17" s="47">
        <v>6017.5522721673697</v>
      </c>
      <c r="AB17" s="10"/>
    </row>
    <row r="18" spans="1:28" ht="12.75" customHeight="1">
      <c r="A18" s="29" t="s">
        <v>20</v>
      </c>
      <c r="B18" s="48">
        <v>38013.709464387779</v>
      </c>
      <c r="C18" s="49">
        <v>38013.709464387779</v>
      </c>
      <c r="D18" s="48">
        <v>38116</v>
      </c>
      <c r="E18" s="49">
        <v>33492</v>
      </c>
      <c r="F18" s="48">
        <v>39656.625333333337</v>
      </c>
      <c r="G18" s="49">
        <v>42325.756000000001</v>
      </c>
      <c r="H18" s="48">
        <v>38322.060604681996</v>
      </c>
      <c r="I18" s="49">
        <v>39070.590720624386</v>
      </c>
      <c r="J18" s="48">
        <v>37573.530488739605</v>
      </c>
      <c r="K18" s="49">
        <v>37573.530488739605</v>
      </c>
      <c r="L18" s="48">
        <v>28387.432999477598</v>
      </c>
      <c r="M18" s="49">
        <v>35328.873895768782</v>
      </c>
      <c r="N18" s="48">
        <v>26073.62</v>
      </c>
      <c r="O18" s="49">
        <v>29243.223999999998</v>
      </c>
      <c r="P18" s="48">
        <v>24488.817999999999</v>
      </c>
      <c r="Q18" s="49">
        <v>23367.416000000001</v>
      </c>
      <c r="R18" s="48">
        <v>25610.216</v>
      </c>
      <c r="S18" s="49">
        <v>25610.216</v>
      </c>
      <c r="T18" s="48">
        <f>T17</f>
        <v>25422.947</v>
      </c>
      <c r="U18" s="49">
        <f>U17*4</f>
        <v>24791.34</v>
      </c>
      <c r="V18" s="48">
        <v>25633.483473663597</v>
      </c>
      <c r="W18" s="49">
        <v>26536.235565800394</v>
      </c>
      <c r="X18" s="48">
        <v>25182.10742928426</v>
      </c>
      <c r="Y18" s="49">
        <v>26294.005778039053</v>
      </c>
      <c r="Z18" s="48">
        <v>24070.209088669479</v>
      </c>
      <c r="AA18" s="49">
        <v>24070.209088669479</v>
      </c>
      <c r="AB18" s="10"/>
    </row>
    <row r="19" spans="1:28" ht="12.75" customHeight="1">
      <c r="A19" s="29" t="s">
        <v>21</v>
      </c>
      <c r="B19" s="48">
        <v>221308.111</v>
      </c>
      <c r="C19" s="49">
        <v>221308.111</v>
      </c>
      <c r="D19" s="48">
        <v>212811.61</v>
      </c>
      <c r="E19" s="49">
        <v>220636.28599999999</v>
      </c>
      <c r="F19" s="48">
        <v>210168</v>
      </c>
      <c r="G19" s="49">
        <v>213415.20600000001</v>
      </c>
      <c r="H19" s="48">
        <v>208195.05149174202</v>
      </c>
      <c r="I19" s="49">
        <v>207731.468896331</v>
      </c>
      <c r="J19" s="48">
        <v>209535.00987661828</v>
      </c>
      <c r="K19" s="49">
        <v>209535.00987661828</v>
      </c>
      <c r="L19" s="48">
        <v>195724.1717340184</v>
      </c>
      <c r="M19" s="49">
        <v>202722.50160635571</v>
      </c>
      <c r="N19" s="48">
        <v>193163.90900000001</v>
      </c>
      <c r="O19" s="49">
        <v>196673.44399999999</v>
      </c>
      <c r="P19" s="48">
        <v>191104.94</v>
      </c>
      <c r="Q19" s="49">
        <v>189402.666</v>
      </c>
      <c r="R19" s="48">
        <v>191663.35999999999</v>
      </c>
      <c r="S19" s="49">
        <v>191663.35999999999</v>
      </c>
      <c r="T19" s="48">
        <f t="shared" ref="T19:U19" si="6">T10</f>
        <v>183555.76300000001</v>
      </c>
      <c r="U19" s="49">
        <f t="shared" si="6"/>
        <v>192043.72899999999</v>
      </c>
      <c r="V19" s="48">
        <v>180962.93541289514</v>
      </c>
      <c r="W19" s="49">
        <v>188146.95363517202</v>
      </c>
      <c r="X19" s="48">
        <v>177243.02</v>
      </c>
      <c r="Y19" s="49">
        <v>178965.93400000001</v>
      </c>
      <c r="Z19" s="48">
        <v>174920.66800000001</v>
      </c>
      <c r="AA19" s="49">
        <v>174920.66800000001</v>
      </c>
      <c r="AB19" s="10"/>
    </row>
    <row r="20" spans="1:28" ht="12.75" customHeight="1" thickBot="1">
      <c r="A20" s="21" t="s">
        <v>22</v>
      </c>
      <c r="B20" s="78">
        <v>17.176826141897607</v>
      </c>
      <c r="C20" s="79">
        <v>17.176826141897607</v>
      </c>
      <c r="D20" s="78">
        <v>17.910676959776772</v>
      </c>
      <c r="E20" s="79">
        <v>15.179733400697289</v>
      </c>
      <c r="F20" s="78">
        <v>18.869012091913774</v>
      </c>
      <c r="G20" s="79">
        <v>19.832586812019386</v>
      </c>
      <c r="H20" s="78">
        <v>18.406806660436896</v>
      </c>
      <c r="I20" s="79">
        <v>18.808219538524842</v>
      </c>
      <c r="J20" s="78">
        <v>17.931862799855853</v>
      </c>
      <c r="K20" s="79">
        <v>17.931862799855853</v>
      </c>
      <c r="L20" s="78">
        <v>14.503795186858689</v>
      </c>
      <c r="M20" s="79">
        <v>17.427208926402258</v>
      </c>
      <c r="N20" s="78">
        <v>13.498184073299116</v>
      </c>
      <c r="O20" s="79">
        <v>14.868923533977471</v>
      </c>
      <c r="P20" s="78">
        <v>12.814330179010547</v>
      </c>
      <c r="Q20" s="79">
        <v>12.337427182783161</v>
      </c>
      <c r="R20" s="78">
        <v>13.362082351055518</v>
      </c>
      <c r="S20" s="79">
        <v>13.362082351055518</v>
      </c>
      <c r="T20" s="78">
        <f t="shared" ref="T20:U20" si="7">(T18/T19)*100</f>
        <v>13.85025813654241</v>
      </c>
      <c r="U20" s="79">
        <f t="shared" si="7"/>
        <v>12.909216108795722</v>
      </c>
      <c r="V20" s="78">
        <v>14.16504623732855</v>
      </c>
      <c r="W20" s="79">
        <v>14.103994273144444</v>
      </c>
      <c r="X20" s="78">
        <v>14.207672284800982</v>
      </c>
      <c r="Y20" s="79">
        <v>14.692184814367549</v>
      </c>
      <c r="Z20" s="78">
        <v>13.760643246954373</v>
      </c>
      <c r="AA20" s="79">
        <v>13.760643246954373</v>
      </c>
      <c r="AB20" s="13"/>
    </row>
    <row r="21" spans="1:28" s="3" customFormat="1" ht="12.75" customHeight="1" thickBot="1">
      <c r="A21" s="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1:28" ht="12.75" customHeight="1">
      <c r="A22" s="22" t="s">
        <v>15</v>
      </c>
      <c r="B22" s="46">
        <v>9503.4273660969448</v>
      </c>
      <c r="C22" s="56">
        <v>9503.4273660969448</v>
      </c>
      <c r="D22" s="46">
        <v>38116</v>
      </c>
      <c r="E22" s="56">
        <v>8373</v>
      </c>
      <c r="F22" s="46">
        <v>29742.469000000001</v>
      </c>
      <c r="G22" s="56">
        <v>10581.439</v>
      </c>
      <c r="H22" s="46">
        <v>19161.030302340998</v>
      </c>
      <c r="I22" s="56">
        <v>9767.6476801560966</v>
      </c>
      <c r="J22" s="46">
        <v>9393.3826221849013</v>
      </c>
      <c r="K22" s="56">
        <v>9393.3826221849013</v>
      </c>
      <c r="L22" s="46">
        <v>26988.784999477597</v>
      </c>
      <c r="M22" s="56">
        <v>7433.5704739421963</v>
      </c>
      <c r="N22" s="46">
        <v>19555.215</v>
      </c>
      <c r="O22" s="56">
        <v>7310.8059999999996</v>
      </c>
      <c r="P22" s="46">
        <v>12244.409</v>
      </c>
      <c r="Q22" s="56">
        <v>5841.8540000000003</v>
      </c>
      <c r="R22" s="46">
        <v>6402.5540000000001</v>
      </c>
      <c r="S22" s="56">
        <v>6402.5540000000001</v>
      </c>
      <c r="T22" s="46">
        <f t="shared" ref="T22:U22" si="8">T4</f>
        <v>25422.947</v>
      </c>
      <c r="U22" s="56">
        <f t="shared" si="8"/>
        <v>6197.835</v>
      </c>
      <c r="V22" s="46">
        <v>19225.112605247698</v>
      </c>
      <c r="W22" s="56">
        <v>6634.0588914500986</v>
      </c>
      <c r="X22" s="46">
        <v>12591.05371464213</v>
      </c>
      <c r="Y22" s="56">
        <v>6573.5014445097631</v>
      </c>
      <c r="Z22" s="46">
        <v>6017.5522721673697</v>
      </c>
      <c r="AA22" s="56">
        <v>6017.5522721673697</v>
      </c>
      <c r="AB22" s="10"/>
    </row>
    <row r="23" spans="1:28" ht="12.75" customHeight="1">
      <c r="A23" s="10" t="s">
        <v>16</v>
      </c>
      <c r="B23" s="48">
        <v>38013.709464387779</v>
      </c>
      <c r="C23" s="57">
        <v>38013.709464387779</v>
      </c>
      <c r="D23" s="48">
        <v>38116</v>
      </c>
      <c r="E23" s="57">
        <v>33492</v>
      </c>
      <c r="F23" s="48">
        <v>39656.625333333337</v>
      </c>
      <c r="G23" s="57">
        <v>42325.756000000001</v>
      </c>
      <c r="H23" s="48">
        <v>38322.060604681996</v>
      </c>
      <c r="I23" s="57">
        <v>39070.590720624386</v>
      </c>
      <c r="J23" s="48">
        <v>37573.530488739605</v>
      </c>
      <c r="K23" s="57">
        <v>37573.530488739605</v>
      </c>
      <c r="L23" s="48">
        <v>26988.784999477597</v>
      </c>
      <c r="M23" s="57">
        <v>29734.281895768785</v>
      </c>
      <c r="N23" s="48">
        <v>26073.62</v>
      </c>
      <c r="O23" s="57">
        <v>29243.223999999998</v>
      </c>
      <c r="P23" s="48">
        <v>24488.817999999999</v>
      </c>
      <c r="Q23" s="57">
        <v>23367.416000000001</v>
      </c>
      <c r="R23" s="48">
        <v>25610.216</v>
      </c>
      <c r="S23" s="57">
        <v>25610.216</v>
      </c>
      <c r="T23" s="48">
        <f>T22</f>
        <v>25422.947</v>
      </c>
      <c r="U23" s="57">
        <f>U22*4</f>
        <v>24791.34</v>
      </c>
      <c r="V23" s="48">
        <v>25633.483473663597</v>
      </c>
      <c r="W23" s="57">
        <v>26536.235565800394</v>
      </c>
      <c r="X23" s="48">
        <v>25182.10742928426</v>
      </c>
      <c r="Y23" s="57">
        <v>26294.005778039053</v>
      </c>
      <c r="Z23" s="48">
        <v>24070.209088669479</v>
      </c>
      <c r="AA23" s="57">
        <v>24070.209088669479</v>
      </c>
      <c r="AB23" s="10"/>
    </row>
    <row r="24" spans="1:28" ht="12.75" customHeight="1">
      <c r="A24" s="10" t="s">
        <v>23</v>
      </c>
      <c r="B24" s="48">
        <v>3950860.8035572767</v>
      </c>
      <c r="C24" s="57">
        <v>3950860.8035572767</v>
      </c>
      <c r="D24" s="48">
        <v>4015797.4364617714</v>
      </c>
      <c r="E24" s="57">
        <v>3989893.2172996802</v>
      </c>
      <c r="F24" s="48">
        <v>4030401.9390757619</v>
      </c>
      <c r="G24" s="57">
        <v>4183467.0339761125</v>
      </c>
      <c r="H24" s="48">
        <v>3963180.4784873002</v>
      </c>
      <c r="I24" s="57">
        <v>4024779.6115287822</v>
      </c>
      <c r="J24" s="48">
        <v>3861226.4682988897</v>
      </c>
      <c r="K24" s="57">
        <v>3861226.4682988897</v>
      </c>
      <c r="L24" s="48">
        <v>3950866</v>
      </c>
      <c r="M24" s="57">
        <v>4102525</v>
      </c>
      <c r="N24" s="48">
        <v>3922787.1732387943</v>
      </c>
      <c r="O24" s="57">
        <v>4161534.0378264096</v>
      </c>
      <c r="P24" s="48">
        <v>3813488.2734595756</v>
      </c>
      <c r="Q24" s="57">
        <v>3971467.3768842448</v>
      </c>
      <c r="R24" s="48">
        <v>3643687</v>
      </c>
      <c r="S24" s="57">
        <v>3643687</v>
      </c>
      <c r="T24" s="48">
        <v>3465174</v>
      </c>
      <c r="U24" s="57">
        <v>3596508</v>
      </c>
      <c r="V24" s="48">
        <v>3424595.0031929864</v>
      </c>
      <c r="W24" s="57">
        <v>3540441.3346022423</v>
      </c>
      <c r="X24" s="48">
        <v>3361280</v>
      </c>
      <c r="Y24" s="57">
        <v>3461752.8870733846</v>
      </c>
      <c r="Z24" s="48">
        <v>3281115.5552241001</v>
      </c>
      <c r="AA24" s="57">
        <v>3281115.5552241001</v>
      </c>
      <c r="AB24" s="10"/>
    </row>
    <row r="25" spans="1:28" ht="12.75" customHeight="1" thickBot="1">
      <c r="A25" s="23" t="s">
        <v>24</v>
      </c>
      <c r="B25" s="102">
        <v>0.96216271224136751</v>
      </c>
      <c r="C25" s="103">
        <v>0.96216271224136751</v>
      </c>
      <c r="D25" s="102">
        <v>0.94915146002939699</v>
      </c>
      <c r="E25" s="103">
        <v>0.83942096131251975</v>
      </c>
      <c r="F25" s="102">
        <v>0.98393723337745465</v>
      </c>
      <c r="G25" s="103">
        <v>1.0117387242746392</v>
      </c>
      <c r="H25" s="102">
        <v>0.96695219439789626</v>
      </c>
      <c r="I25" s="103">
        <v>0.9707510594793467</v>
      </c>
      <c r="J25" s="102">
        <v>0.97309833539220203</v>
      </c>
      <c r="K25" s="103">
        <v>0.97309833539220203</v>
      </c>
      <c r="L25" s="102">
        <v>0.68311061421667041</v>
      </c>
      <c r="M25" s="103">
        <v>0.72478002926901808</v>
      </c>
      <c r="N25" s="102">
        <v>0.66467077739709945</v>
      </c>
      <c r="O25" s="103">
        <v>0.70270298726846125</v>
      </c>
      <c r="P25" s="102">
        <v>0.64216319138655376</v>
      </c>
      <c r="Q25" s="103">
        <v>0.58838242348430303</v>
      </c>
      <c r="R25" s="102">
        <v>0.70286542175549116</v>
      </c>
      <c r="S25" s="103">
        <v>0.70286542175549116</v>
      </c>
      <c r="T25" s="102">
        <f>(T23/T24)*100</f>
        <v>0.73367014181683232</v>
      </c>
      <c r="U25" s="103">
        <f t="shared" ref="U25" si="9">(U23/U24)*100</f>
        <v>0.68931697079500454</v>
      </c>
      <c r="V25" s="102">
        <v>0.74851138455098287</v>
      </c>
      <c r="W25" s="103">
        <v>0.74951773120628928</v>
      </c>
      <c r="X25" s="102">
        <v>0.74918208031714884</v>
      </c>
      <c r="Y25" s="103">
        <v>0.75955756045511325</v>
      </c>
      <c r="Z25" s="102">
        <v>0.73359833518650597</v>
      </c>
      <c r="AA25" s="103">
        <v>0.73359833518650597</v>
      </c>
      <c r="AB25" s="11"/>
    </row>
    <row r="26" spans="1:28" ht="12.75" customHeight="1" thickBot="1">
      <c r="A26" s="31"/>
      <c r="B26" s="60"/>
      <c r="C26" s="61"/>
      <c r="D26" s="60"/>
      <c r="E26" s="61"/>
      <c r="F26" s="60"/>
      <c r="G26" s="61"/>
      <c r="H26" s="60"/>
      <c r="I26" s="61"/>
      <c r="J26" s="60"/>
      <c r="K26" s="61"/>
      <c r="L26" s="60"/>
      <c r="M26" s="61"/>
      <c r="N26" s="60"/>
      <c r="O26" s="61"/>
      <c r="P26" s="60"/>
      <c r="Q26" s="61"/>
      <c r="R26" s="60"/>
      <c r="S26" s="61"/>
      <c r="T26" s="60"/>
      <c r="U26" s="61"/>
      <c r="V26" s="60"/>
      <c r="W26" s="61"/>
      <c r="X26" s="60"/>
      <c r="Y26" s="61"/>
      <c r="Z26" s="60"/>
      <c r="AA26" s="61"/>
      <c r="AB26" s="12"/>
    </row>
    <row r="27" spans="1:28" ht="12.75" customHeight="1">
      <c r="A27" s="22" t="s">
        <v>15</v>
      </c>
      <c r="B27" s="46">
        <v>9503.4273660969448</v>
      </c>
      <c r="C27" s="56">
        <v>9503.4273660969448</v>
      </c>
      <c r="D27" s="46">
        <v>38116</v>
      </c>
      <c r="E27" s="56">
        <v>8373</v>
      </c>
      <c r="F27" s="46">
        <v>29742.469000000001</v>
      </c>
      <c r="G27" s="56">
        <v>10581.439</v>
      </c>
      <c r="H27" s="46">
        <v>19161.030302340998</v>
      </c>
      <c r="I27" s="56">
        <v>9767.6476801560966</v>
      </c>
      <c r="J27" s="46">
        <v>9393.3826221849013</v>
      </c>
      <c r="K27" s="56">
        <v>9393.3826221849013</v>
      </c>
      <c r="L27" s="46">
        <v>26988.784999477597</v>
      </c>
      <c r="M27" s="56">
        <v>7433.5704739421963</v>
      </c>
      <c r="N27" s="46">
        <v>19555.215</v>
      </c>
      <c r="O27" s="56">
        <v>7310.8059999999996</v>
      </c>
      <c r="P27" s="46">
        <v>12244.409</v>
      </c>
      <c r="Q27" s="56">
        <v>5841.8540000000003</v>
      </c>
      <c r="R27" s="46">
        <v>6402.5540000000001</v>
      </c>
      <c r="S27" s="56">
        <v>6402.5540000000001</v>
      </c>
      <c r="T27" s="46">
        <f t="shared" ref="T27:U27" si="10">T4</f>
        <v>25422.947</v>
      </c>
      <c r="U27" s="56">
        <f t="shared" si="10"/>
        <v>6197.835</v>
      </c>
      <c r="V27" s="46">
        <v>19225.112605247698</v>
      </c>
      <c r="W27" s="56">
        <v>6634.0588914500986</v>
      </c>
      <c r="X27" s="46">
        <v>12591.05371464213</v>
      </c>
      <c r="Y27" s="56">
        <v>6573.5014445097631</v>
      </c>
      <c r="Z27" s="46">
        <v>6017.5522721673697</v>
      </c>
      <c r="AA27" s="56">
        <v>6017.5522721673697</v>
      </c>
      <c r="AB27" s="10"/>
    </row>
    <row r="28" spans="1:28" ht="12.75" customHeight="1">
      <c r="A28" s="10" t="s">
        <v>16</v>
      </c>
      <c r="B28" s="48">
        <v>38013.709464387779</v>
      </c>
      <c r="C28" s="57">
        <v>38013.709464387779</v>
      </c>
      <c r="D28" s="48">
        <v>38116</v>
      </c>
      <c r="E28" s="57">
        <v>33492</v>
      </c>
      <c r="F28" s="48">
        <v>39656.625333333337</v>
      </c>
      <c r="G28" s="57">
        <v>42325.756000000001</v>
      </c>
      <c r="H28" s="48">
        <v>38322.060604681996</v>
      </c>
      <c r="I28" s="57">
        <v>39070.590720624386</v>
      </c>
      <c r="J28" s="48">
        <v>37573.530488739605</v>
      </c>
      <c r="K28" s="57">
        <v>37573.530488739605</v>
      </c>
      <c r="L28" s="48">
        <v>26988.784999477597</v>
      </c>
      <c r="M28" s="57">
        <v>29734.281895768785</v>
      </c>
      <c r="N28" s="48">
        <v>26073.62</v>
      </c>
      <c r="O28" s="57">
        <v>29243.223999999998</v>
      </c>
      <c r="P28" s="48">
        <v>24488.817999999999</v>
      </c>
      <c r="Q28" s="57">
        <v>23367.416000000001</v>
      </c>
      <c r="R28" s="48">
        <v>25610.216</v>
      </c>
      <c r="S28" s="57">
        <v>25610.216</v>
      </c>
      <c r="T28" s="48">
        <f>T27</f>
        <v>25422.947</v>
      </c>
      <c r="U28" s="57">
        <f>U27*4</f>
        <v>24791.34</v>
      </c>
      <c r="V28" s="48">
        <v>25633.483473663597</v>
      </c>
      <c r="W28" s="57">
        <v>26536.235565800394</v>
      </c>
      <c r="X28" s="48">
        <v>25182.10742928426</v>
      </c>
      <c r="Y28" s="57">
        <v>26294.005778039053</v>
      </c>
      <c r="Z28" s="48">
        <v>24070.209088669479</v>
      </c>
      <c r="AA28" s="57">
        <v>24070.209088669479</v>
      </c>
      <c r="AB28" s="10"/>
    </row>
    <row r="29" spans="1:28" ht="12.75" customHeight="1">
      <c r="A29" s="10" t="s">
        <v>25</v>
      </c>
      <c r="B29" s="48">
        <v>906330.00824999996</v>
      </c>
      <c r="C29" s="57">
        <v>906330.00824999996</v>
      </c>
      <c r="D29" s="48">
        <v>883953.70707692311</v>
      </c>
      <c r="E29" s="57">
        <v>913806.09074999997</v>
      </c>
      <c r="F29" s="48">
        <v>875457.27349999989</v>
      </c>
      <c r="G29" s="57">
        <v>890102.28625</v>
      </c>
      <c r="H29" s="48">
        <v>868442.48671428568</v>
      </c>
      <c r="I29" s="57">
        <v>875007.61525000003</v>
      </c>
      <c r="J29" s="48">
        <v>861495.2365</v>
      </c>
      <c r="K29" s="57">
        <v>861495.2365</v>
      </c>
      <c r="L29" s="48">
        <v>845509.32292307704</v>
      </c>
      <c r="M29" s="57">
        <v>874825.03775000002</v>
      </c>
      <c r="N29" s="48">
        <v>837390.92060000007</v>
      </c>
      <c r="O29" s="57">
        <v>860134.50875000004</v>
      </c>
      <c r="P29" s="48">
        <v>826342.30057142861</v>
      </c>
      <c r="Q29" s="57">
        <v>842812.3274999999</v>
      </c>
      <c r="R29" s="48">
        <v>810380.84550000005</v>
      </c>
      <c r="S29" s="57">
        <v>810380.84550000005</v>
      </c>
      <c r="T29" s="48">
        <v>755489.56438461551</v>
      </c>
      <c r="U29" s="57">
        <v>768246.03474999999</v>
      </c>
      <c r="V29" s="48">
        <v>750148.40970000008</v>
      </c>
      <c r="W29" s="57">
        <v>755202.86225000001</v>
      </c>
      <c r="X29" s="48">
        <v>747920.09257142863</v>
      </c>
      <c r="Y29" s="57">
        <v>755954.49300000002</v>
      </c>
      <c r="Z29" s="48">
        <v>743191.77124999999</v>
      </c>
      <c r="AA29" s="57">
        <v>743191.77124999999</v>
      </c>
      <c r="AB29" s="10"/>
    </row>
    <row r="30" spans="1:28" ht="12.75" customHeight="1" thickBot="1">
      <c r="A30" s="21" t="s">
        <v>26</v>
      </c>
      <c r="B30" s="102">
        <v>4.1942459279029158</v>
      </c>
      <c r="C30" s="104">
        <v>4.1942459279029158</v>
      </c>
      <c r="D30" s="102">
        <v>4.3119905143045107</v>
      </c>
      <c r="E30" s="104">
        <v>3.6651101737034466</v>
      </c>
      <c r="F30" s="102">
        <v>4.529818477010271</v>
      </c>
      <c r="G30" s="104">
        <v>4.7551564189682471</v>
      </c>
      <c r="H30" s="102">
        <v>4.4127344286979602</v>
      </c>
      <c r="I30" s="104">
        <v>4.4651715070458504</v>
      </c>
      <c r="J30" s="102">
        <v>4.3614321817250818</v>
      </c>
      <c r="K30" s="104">
        <v>4.3614321817250818</v>
      </c>
      <c r="L30" s="102">
        <v>3.1920150692333631</v>
      </c>
      <c r="M30" s="104">
        <v>3.3988832752482323</v>
      </c>
      <c r="N30" s="102">
        <v>3.1136735971913758</v>
      </c>
      <c r="O30" s="104">
        <v>3.3998431294772766</v>
      </c>
      <c r="P30" s="102">
        <v>2.963519837126285</v>
      </c>
      <c r="Q30" s="104">
        <v>2.7725527068776774</v>
      </c>
      <c r="R30" s="102">
        <v>3.1602691675416703</v>
      </c>
      <c r="S30" s="104">
        <v>3.1602691675416703</v>
      </c>
      <c r="T30" s="102">
        <f t="shared" ref="T30:U30" si="11">(T28/T29)*100</f>
        <v>3.3650957205091614</v>
      </c>
      <c r="U30" s="104">
        <f t="shared" si="11"/>
        <v>3.2270052663620339</v>
      </c>
      <c r="V30" s="102">
        <v>3.4171216178295918</v>
      </c>
      <c r="W30" s="104">
        <v>3.5137890614900664</v>
      </c>
      <c r="X30" s="102">
        <v>3.3669515873955871</v>
      </c>
      <c r="Y30" s="104">
        <v>3.4782524638079044</v>
      </c>
      <c r="Z30" s="102">
        <v>3.2387615175266218</v>
      </c>
      <c r="AA30" s="104">
        <v>3.2387615175266218</v>
      </c>
      <c r="AB30" s="13"/>
    </row>
    <row r="31" spans="1:28" ht="12.75" customHeight="1" thickBot="1">
      <c r="A31" s="31"/>
      <c r="B31" s="60"/>
      <c r="C31" s="61"/>
      <c r="D31" s="60"/>
      <c r="E31" s="61"/>
      <c r="F31" s="60"/>
      <c r="G31" s="61"/>
      <c r="H31" s="60"/>
      <c r="I31" s="61"/>
      <c r="J31" s="60"/>
      <c r="K31" s="61"/>
      <c r="L31" s="60"/>
      <c r="M31" s="61"/>
      <c r="N31" s="60"/>
      <c r="O31" s="61"/>
      <c r="P31" s="60"/>
      <c r="Q31" s="61"/>
      <c r="R31" s="60"/>
      <c r="S31" s="61"/>
      <c r="T31" s="60"/>
      <c r="U31" s="61"/>
      <c r="V31" s="60"/>
      <c r="W31" s="61"/>
      <c r="X31" s="60"/>
      <c r="Y31" s="61"/>
      <c r="Z31" s="60"/>
      <c r="AA31" s="61"/>
      <c r="AB31" s="12"/>
    </row>
    <row r="32" spans="1:28" ht="12.75" customHeight="1">
      <c r="A32" s="19" t="s">
        <v>27</v>
      </c>
      <c r="B32" s="46">
        <v>7159.6957389149056</v>
      </c>
      <c r="C32" s="47">
        <v>7159.6957389149056</v>
      </c>
      <c r="D32" s="46">
        <v>27449</v>
      </c>
      <c r="E32" s="47">
        <v>7130</v>
      </c>
      <c r="F32" s="46">
        <v>20318.866999999998</v>
      </c>
      <c r="G32" s="47">
        <v>6905.2550000000001</v>
      </c>
      <c r="H32" s="46">
        <v>13413.612229315901</v>
      </c>
      <c r="I32" s="47">
        <v>6948.1662749438501</v>
      </c>
      <c r="J32" s="46">
        <v>6465.4459570386998</v>
      </c>
      <c r="K32" s="47">
        <v>6465.4459570386998</v>
      </c>
      <c r="L32" s="46">
        <v>25044.206863170701</v>
      </c>
      <c r="M32" s="47">
        <v>6756.6328473241701</v>
      </c>
      <c r="N32" s="46">
        <v>18287.574000000001</v>
      </c>
      <c r="O32" s="47">
        <v>6292.9740000000002</v>
      </c>
      <c r="P32" s="46">
        <v>11994.6</v>
      </c>
      <c r="Q32" s="47">
        <v>6201.2920000000004</v>
      </c>
      <c r="R32" s="46">
        <v>5793.308</v>
      </c>
      <c r="S32" s="47">
        <v>5793.308</v>
      </c>
      <c r="T32" s="46">
        <v>23245.379000000001</v>
      </c>
      <c r="U32" s="47">
        <v>6097.3119999999999</v>
      </c>
      <c r="V32" s="46">
        <v>17148.067052725</v>
      </c>
      <c r="W32" s="47">
        <v>5671.0640843790097</v>
      </c>
      <c r="X32" s="46">
        <v>11477.0029683459</v>
      </c>
      <c r="Y32" s="47">
        <v>5759.3181545870602</v>
      </c>
      <c r="Z32" s="46">
        <v>5717.6848137588504</v>
      </c>
      <c r="AA32" s="47">
        <v>5717.6848137588504</v>
      </c>
      <c r="AB32" s="39"/>
    </row>
    <row r="33" spans="1:28" ht="12.75" customHeight="1">
      <c r="A33" s="24" t="s">
        <v>28</v>
      </c>
      <c r="B33" s="48">
        <v>20682.064614823375</v>
      </c>
      <c r="C33" s="49">
        <v>20682.064614823375</v>
      </c>
      <c r="D33" s="48">
        <v>80193</v>
      </c>
      <c r="E33" s="49">
        <v>20136</v>
      </c>
      <c r="F33" s="48">
        <v>60057.063999999998</v>
      </c>
      <c r="G33" s="49">
        <v>20978.739000000001</v>
      </c>
      <c r="H33" s="48">
        <v>39078.325644875695</v>
      </c>
      <c r="I33" s="49">
        <v>20018.641879000803</v>
      </c>
      <c r="J33" s="48">
        <v>19059.683765814902</v>
      </c>
      <c r="K33" s="49">
        <v>19059.683765814902</v>
      </c>
      <c r="L33" s="48">
        <v>64588.6148375669</v>
      </c>
      <c r="M33" s="49">
        <v>18829.187463362898</v>
      </c>
      <c r="N33" s="48">
        <v>45759.427000000003</v>
      </c>
      <c r="O33" s="49">
        <v>16550.736000000001</v>
      </c>
      <c r="P33" s="48">
        <v>29208.690999999999</v>
      </c>
      <c r="Q33" s="49">
        <v>14441.066000000001</v>
      </c>
      <c r="R33" s="48">
        <v>14767.625</v>
      </c>
      <c r="S33" s="49">
        <v>14767.625</v>
      </c>
      <c r="T33" s="48">
        <v>55637.893522271399</v>
      </c>
      <c r="U33" s="49">
        <v>14127.119147141499</v>
      </c>
      <c r="V33" s="48">
        <v>41510.774375129899</v>
      </c>
      <c r="W33" s="49">
        <v>13971.4449380556</v>
      </c>
      <c r="X33" s="48">
        <v>27539.329437074299</v>
      </c>
      <c r="Y33" s="49">
        <v>13923.7635476215</v>
      </c>
      <c r="Z33" s="48">
        <v>13615.565889452801</v>
      </c>
      <c r="AA33" s="49">
        <v>13615.565889452801</v>
      </c>
      <c r="AB33" s="39"/>
    </row>
    <row r="34" spans="1:28" ht="16.5" customHeight="1" thickBot="1">
      <c r="A34" s="23" t="s">
        <v>29</v>
      </c>
      <c r="B34" s="58">
        <v>0.3461789657974168</v>
      </c>
      <c r="C34" s="59">
        <v>0.3461789657974168</v>
      </c>
      <c r="D34" s="58">
        <v>0.34228673325601983</v>
      </c>
      <c r="E34" s="59">
        <v>0.3540921732220898</v>
      </c>
      <c r="F34" s="58">
        <v>0.3383260127401499</v>
      </c>
      <c r="G34" s="59">
        <v>0.32915491250451229</v>
      </c>
      <c r="H34" s="58">
        <v>0.34324941020278371</v>
      </c>
      <c r="I34" s="59">
        <v>0.34708479810672632</v>
      </c>
      <c r="J34" s="58">
        <v>0.33922105090930232</v>
      </c>
      <c r="K34" s="59">
        <v>0.33922105090930232</v>
      </c>
      <c r="L34" s="58">
        <v>0.38774955812497391</v>
      </c>
      <c r="M34" s="59">
        <v>0.35883825897803417</v>
      </c>
      <c r="N34" s="58">
        <v>0.39964604451887037</v>
      </c>
      <c r="O34" s="59">
        <v>0.38022321182574598</v>
      </c>
      <c r="P34" s="58">
        <v>0.41065174745420807</v>
      </c>
      <c r="Q34" s="59">
        <v>0.42942065357225012</v>
      </c>
      <c r="R34" s="58">
        <v>0.39229788134517229</v>
      </c>
      <c r="S34" s="59">
        <v>0.39229788134517229</v>
      </c>
      <c r="T34" s="58">
        <v>0.41779761109566566</v>
      </c>
      <c r="U34" s="59">
        <v>0.43160335355660523</v>
      </c>
      <c r="V34" s="58">
        <v>0.41309918475042517</v>
      </c>
      <c r="W34" s="59">
        <v>0.40590390682728122</v>
      </c>
      <c r="X34" s="58">
        <v>0.41674954339647802</v>
      </c>
      <c r="Y34" s="59">
        <v>0.41363228662202356</v>
      </c>
      <c r="Z34" s="58">
        <v>0.41993736141279397</v>
      </c>
      <c r="AA34" s="59">
        <v>0.41993736141279397</v>
      </c>
      <c r="AB34" s="13"/>
    </row>
    <row r="35" spans="1:28" ht="12.75" customHeight="1" thickBot="1">
      <c r="A35" s="32"/>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5"/>
    </row>
    <row r="36" spans="1:28" ht="12.75" customHeight="1">
      <c r="A36" s="18" t="s">
        <v>15</v>
      </c>
      <c r="B36" s="46">
        <v>9503.4273660969448</v>
      </c>
      <c r="C36" s="47">
        <v>9503.4273660969448</v>
      </c>
      <c r="D36" s="46">
        <v>38116</v>
      </c>
      <c r="E36" s="47">
        <v>8373</v>
      </c>
      <c r="F36" s="46">
        <v>29742.469000000001</v>
      </c>
      <c r="G36" s="47">
        <v>10581.439</v>
      </c>
      <c r="H36" s="46">
        <v>19161.030302340998</v>
      </c>
      <c r="I36" s="47">
        <v>9767.6476801560966</v>
      </c>
      <c r="J36" s="46">
        <v>9393.3826221849013</v>
      </c>
      <c r="K36" s="47">
        <v>9393.3826221849013</v>
      </c>
      <c r="L36" s="46">
        <v>26988.784999477597</v>
      </c>
      <c r="M36" s="47">
        <v>7433.5704739421963</v>
      </c>
      <c r="N36" s="46">
        <v>19555.215</v>
      </c>
      <c r="O36" s="47">
        <v>7310.8059999999996</v>
      </c>
      <c r="P36" s="46">
        <v>12244.409</v>
      </c>
      <c r="Q36" s="47">
        <v>5841.8540000000003</v>
      </c>
      <c r="R36" s="46">
        <v>6402.5540000000001</v>
      </c>
      <c r="S36" s="47">
        <v>6402.5540000000001</v>
      </c>
      <c r="T36" s="46">
        <f t="shared" ref="T36:U36" si="12">T4</f>
        <v>25422.947</v>
      </c>
      <c r="U36" s="47">
        <f t="shared" si="12"/>
        <v>6197.835</v>
      </c>
      <c r="V36" s="46">
        <v>19225.112605247698</v>
      </c>
      <c r="W36" s="47">
        <v>6634.0588914500986</v>
      </c>
      <c r="X36" s="46">
        <v>12591.05371464213</v>
      </c>
      <c r="Y36" s="47">
        <v>6573.5014445097631</v>
      </c>
      <c r="Z36" s="46">
        <v>6017.5522721673697</v>
      </c>
      <c r="AA36" s="47">
        <v>6017.5522721673697</v>
      </c>
      <c r="AB36" s="6"/>
    </row>
    <row r="37" spans="1:28" ht="12.75" customHeight="1">
      <c r="A37" s="29" t="s">
        <v>30</v>
      </c>
      <c r="B37" s="48">
        <v>2067.967408</v>
      </c>
      <c r="C37" s="49">
        <v>2067.967408</v>
      </c>
      <c r="D37" s="48">
        <v>2094.3869289999998</v>
      </c>
      <c r="E37" s="49">
        <v>2078.4921399999998</v>
      </c>
      <c r="F37" s="48">
        <v>2099.6996020000001</v>
      </c>
      <c r="G37" s="49">
        <v>2088.9772889999999</v>
      </c>
      <c r="H37" s="48">
        <v>2104.9345629999998</v>
      </c>
      <c r="I37" s="49">
        <v>2099.7072982499999</v>
      </c>
      <c r="J37" s="48">
        <v>2109.8531969999999</v>
      </c>
      <c r="K37" s="49">
        <v>2109.8531969999999</v>
      </c>
      <c r="L37" s="48">
        <v>2136.7421060000001</v>
      </c>
      <c r="M37" s="49">
        <v>2121.1912120000002</v>
      </c>
      <c r="N37" s="48">
        <v>2141.9203782581817</v>
      </c>
      <c r="O37" s="49">
        <v>2132.6668439010991</v>
      </c>
      <c r="P37" s="48">
        <v>2146.696426</v>
      </c>
      <c r="Q37" s="49">
        <v>2142.425596</v>
      </c>
      <c r="R37" s="48">
        <v>2151.1063009999998</v>
      </c>
      <c r="S37" s="49">
        <v>2151.1063009999998</v>
      </c>
      <c r="T37" s="48">
        <v>2164.0941630000002</v>
      </c>
      <c r="U37" s="49">
        <v>2162.6378209999998</v>
      </c>
      <c r="V37" s="48">
        <v>2164.5863370000002</v>
      </c>
      <c r="W37" s="49">
        <v>2165.9401320000002</v>
      </c>
      <c r="X37" s="48">
        <v>2163.897101</v>
      </c>
      <c r="Y37" s="49">
        <v>2165.3326609999999</v>
      </c>
      <c r="Z37" s="48">
        <v>2162.4399020000001</v>
      </c>
      <c r="AA37" s="49">
        <v>2162.4399020000001</v>
      </c>
      <c r="AB37" s="7"/>
    </row>
    <row r="38" spans="1:28" ht="12.75" customHeight="1" thickBot="1">
      <c r="A38" s="23" t="s">
        <v>31</v>
      </c>
      <c r="B38" s="58">
        <v>4.5955402050015985</v>
      </c>
      <c r="C38" s="59">
        <v>4.5955402050015985</v>
      </c>
      <c r="D38" s="58">
        <v>18.199120454881335</v>
      </c>
      <c r="E38" s="59">
        <v>4.0284010888778248</v>
      </c>
      <c r="F38" s="58">
        <v>14.165106747493683</v>
      </c>
      <c r="G38" s="59">
        <v>5.0653681376619319</v>
      </c>
      <c r="H38" s="58">
        <v>9.1029101992758719</v>
      </c>
      <c r="I38" s="59">
        <v>4.6519091914844219</v>
      </c>
      <c r="J38" s="58">
        <v>4.4521498631001206</v>
      </c>
      <c r="K38" s="59">
        <v>4.4521498631001206</v>
      </c>
      <c r="L38" s="58">
        <v>12.630810673732094</v>
      </c>
      <c r="M38" s="59">
        <v>3.5044320530318109</v>
      </c>
      <c r="N38" s="58">
        <v>9.1297581359687978</v>
      </c>
      <c r="O38" s="59">
        <v>3.4280112812308685</v>
      </c>
      <c r="P38" s="58">
        <v>5.7038381634683919</v>
      </c>
      <c r="Q38" s="59">
        <v>2.7267476690471728</v>
      </c>
      <c r="R38" s="58">
        <v>2.9764005605039601</v>
      </c>
      <c r="S38" s="59">
        <v>2.9764005605039601</v>
      </c>
      <c r="T38" s="58">
        <f t="shared" ref="T38:U38" si="13">T36/T37</f>
        <v>11.747615900759675</v>
      </c>
      <c r="U38" s="59">
        <f t="shared" si="13"/>
        <v>2.865868218809811</v>
      </c>
      <c r="V38" s="58">
        <v>8.8816566364789438</v>
      </c>
      <c r="W38" s="59">
        <v>3.0629003975859193</v>
      </c>
      <c r="X38" s="58">
        <v>5.8186933698572991</v>
      </c>
      <c r="Y38" s="59">
        <v>3.0357928658749231</v>
      </c>
      <c r="Z38" s="58">
        <v>2.7827604672859803</v>
      </c>
      <c r="AA38" s="59">
        <v>2.7827604672859803</v>
      </c>
      <c r="AB38" s="5"/>
    </row>
    <row r="39" spans="1:28" ht="12.75" customHeight="1" thickBot="1">
      <c r="A39" s="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5"/>
    </row>
    <row r="40" spans="1:28" ht="12.75" customHeight="1">
      <c r="A40" s="18" t="s">
        <v>15</v>
      </c>
      <c r="B40" s="46">
        <v>9503.4273660969448</v>
      </c>
      <c r="C40" s="47">
        <v>9503.4273660969448</v>
      </c>
      <c r="D40" s="46">
        <v>38116</v>
      </c>
      <c r="E40" s="47">
        <v>8373</v>
      </c>
      <c r="F40" s="46">
        <v>29742.469000000001</v>
      </c>
      <c r="G40" s="47">
        <v>10581.439</v>
      </c>
      <c r="H40" s="46">
        <v>19161.030302340998</v>
      </c>
      <c r="I40" s="47">
        <v>9767.6476801560966</v>
      </c>
      <c r="J40" s="46">
        <v>9393.3826221849013</v>
      </c>
      <c r="K40" s="47">
        <v>9393.3826221849013</v>
      </c>
      <c r="L40" s="46">
        <v>26988.784999477597</v>
      </c>
      <c r="M40" s="47">
        <v>7433.5704739421963</v>
      </c>
      <c r="N40" s="46">
        <v>19555.215</v>
      </c>
      <c r="O40" s="47">
        <v>7310.8059999999996</v>
      </c>
      <c r="P40" s="46">
        <v>12244.409</v>
      </c>
      <c r="Q40" s="47">
        <v>5841.8540000000003</v>
      </c>
      <c r="R40" s="46">
        <v>6402.5540000000001</v>
      </c>
      <c r="S40" s="47">
        <v>6402.5540000000001</v>
      </c>
      <c r="T40" s="46">
        <f t="shared" ref="T40:U40" si="14">T36</f>
        <v>25422.947</v>
      </c>
      <c r="U40" s="47">
        <f t="shared" si="14"/>
        <v>6197.835</v>
      </c>
      <c r="V40" s="46">
        <v>19225.112605247698</v>
      </c>
      <c r="W40" s="47">
        <v>6634.0588914500986</v>
      </c>
      <c r="X40" s="46">
        <v>12591.05371464213</v>
      </c>
      <c r="Y40" s="47">
        <v>6573.5014445097631</v>
      </c>
      <c r="Z40" s="46">
        <v>6017.5522721673697</v>
      </c>
      <c r="AA40" s="47">
        <v>6017.5522721673697</v>
      </c>
      <c r="AB40" s="5"/>
    </row>
    <row r="41" spans="1:28" ht="12.75" customHeight="1">
      <c r="A41" s="29" t="s">
        <v>32</v>
      </c>
      <c r="B41" s="48">
        <v>2085.4359909999998</v>
      </c>
      <c r="C41" s="49">
        <v>2085.4359909999998</v>
      </c>
      <c r="D41" s="48">
        <v>2109.9914859999999</v>
      </c>
      <c r="E41" s="49">
        <v>2094.1981259999998</v>
      </c>
      <c r="F41" s="48">
        <v>2115.152231</v>
      </c>
      <c r="G41" s="49">
        <v>2103.859375</v>
      </c>
      <c r="H41" s="48">
        <v>2120.4715007603399</v>
      </c>
      <c r="I41" s="49">
        <v>2113.9807192857697</v>
      </c>
      <c r="J41" s="48">
        <v>2125.8763690000001</v>
      </c>
      <c r="K41" s="49">
        <v>2125.8763690000001</v>
      </c>
      <c r="L41" s="48">
        <v>2153.3425550000002</v>
      </c>
      <c r="M41" s="49">
        <v>2138.501765</v>
      </c>
      <c r="N41" s="48">
        <v>2158.1549467606392</v>
      </c>
      <c r="O41" s="49">
        <v>2149.6632659037132</v>
      </c>
      <c r="P41" s="48">
        <v>2162.8234729999999</v>
      </c>
      <c r="Q41" s="49">
        <v>2158.4892599999998</v>
      </c>
      <c r="R41" s="48">
        <v>2166.5790160000001</v>
      </c>
      <c r="S41" s="49">
        <v>2166.5790160000001</v>
      </c>
      <c r="T41" s="48">
        <v>2179.146706</v>
      </c>
      <c r="U41" s="49">
        <v>2178.4516180000001</v>
      </c>
      <c r="V41" s="48">
        <v>2179.3385619999999</v>
      </c>
      <c r="W41" s="49">
        <v>2180.5695569999998</v>
      </c>
      <c r="X41" s="48">
        <v>2178.442141</v>
      </c>
      <c r="Y41" s="49">
        <v>2179.8755569999998</v>
      </c>
      <c r="Z41" s="48">
        <v>2177.3149279999998</v>
      </c>
      <c r="AA41" s="49">
        <v>2177.3149279999998</v>
      </c>
      <c r="AB41" s="5"/>
    </row>
    <row r="42" spans="1:28" ht="12.75" customHeight="1" thickBot="1">
      <c r="A42" s="23" t="s">
        <v>33</v>
      </c>
      <c r="B42" s="58">
        <v>4.557045820207553</v>
      </c>
      <c r="C42" s="59">
        <v>4.557045820207553</v>
      </c>
      <c r="D42" s="58">
        <v>18.064527867957473</v>
      </c>
      <c r="E42" s="59">
        <v>3.9981890424058193</v>
      </c>
      <c r="F42" s="58">
        <v>14.06162098599323</v>
      </c>
      <c r="G42" s="59">
        <v>5.0295372046907838</v>
      </c>
      <c r="H42" s="58">
        <v>9.0362121327593439</v>
      </c>
      <c r="I42" s="59">
        <v>4.6204998896376868</v>
      </c>
      <c r="J42" s="58">
        <v>4.4185930843210297</v>
      </c>
      <c r="K42" s="59">
        <v>4.4185930843210297</v>
      </c>
      <c r="L42" s="58">
        <v>12.533437811281074</v>
      </c>
      <c r="M42" s="59">
        <v>3.4760646895899083</v>
      </c>
      <c r="N42" s="58">
        <v>9.061080173762365</v>
      </c>
      <c r="O42" s="59">
        <v>3.4009075355932801</v>
      </c>
      <c r="P42" s="58">
        <v>5.6613076161116735</v>
      </c>
      <c r="Q42" s="59">
        <v>2.7064549767553632</v>
      </c>
      <c r="R42" s="58">
        <v>2.9551444709459882</v>
      </c>
      <c r="S42" s="59">
        <v>2.9551444709459882</v>
      </c>
      <c r="T42" s="58">
        <f t="shared" ref="T42" si="15">T40/T41</f>
        <v>11.666468774223043</v>
      </c>
      <c r="U42" s="59">
        <f>U40/U41</f>
        <v>2.8450643332121044</v>
      </c>
      <c r="V42" s="58">
        <v>8.82153555233044</v>
      </c>
      <c r="W42" s="59">
        <v>3.0423514215144567</v>
      </c>
      <c r="X42" s="58">
        <v>5.7798430711876918</v>
      </c>
      <c r="Y42" s="59">
        <v>3.0155397740026881</v>
      </c>
      <c r="Z42" s="58">
        <v>2.7637491456942649</v>
      </c>
      <c r="AA42" s="59">
        <v>2.7637491456942649</v>
      </c>
      <c r="AB42" s="5"/>
    </row>
    <row r="43" spans="1:28" ht="12.75" customHeight="1" thickBot="1">
      <c r="A43" s="32"/>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5"/>
    </row>
    <row r="44" spans="1:28" ht="12.75" customHeight="1">
      <c r="A44" s="18" t="s">
        <v>34</v>
      </c>
      <c r="B44" s="48">
        <v>208947.12218402181</v>
      </c>
      <c r="C44" s="57">
        <v>208947.12218402181</v>
      </c>
      <c r="D44" s="48">
        <v>221775</v>
      </c>
      <c r="E44" s="57">
        <v>221775</v>
      </c>
      <c r="F44" s="48">
        <v>217670.587</v>
      </c>
      <c r="G44" s="57">
        <v>217670.587</v>
      </c>
      <c r="H44" s="48">
        <v>209349.80793078398</v>
      </c>
      <c r="I44" s="57">
        <v>209349.80793078398</v>
      </c>
      <c r="J44" s="48">
        <v>213099.20300000001</v>
      </c>
      <c r="K44" s="57">
        <v>213099.20300000001</v>
      </c>
      <c r="L44" s="48">
        <v>204523.00141338899</v>
      </c>
      <c r="M44" s="57">
        <v>204523.00141338899</v>
      </c>
      <c r="N44" s="48">
        <v>198114.861</v>
      </c>
      <c r="O44" s="57">
        <v>198114.861</v>
      </c>
      <c r="P44" s="48">
        <v>192789.27299999999</v>
      </c>
      <c r="Q44" s="57">
        <v>192789.27299999999</v>
      </c>
      <c r="R44" s="48">
        <v>186529.522</v>
      </c>
      <c r="S44" s="57">
        <v>186529.522</v>
      </c>
      <c r="T44" s="48">
        <f t="shared" ref="T44:U44" si="16">T51</f>
        <v>193228.22200000001</v>
      </c>
      <c r="U44" s="57">
        <f t="shared" si="16"/>
        <v>193228.22200000001</v>
      </c>
      <c r="V44" s="48">
        <v>191579.35663570999</v>
      </c>
      <c r="W44" s="57">
        <v>191579.35663570999</v>
      </c>
      <c r="X44" s="48">
        <v>183659.5991592647</v>
      </c>
      <c r="Y44" s="57">
        <v>183659.5991592647</v>
      </c>
      <c r="Z44" s="48">
        <v>174845.26674384702</v>
      </c>
      <c r="AA44" s="57">
        <v>174845.26674384702</v>
      </c>
      <c r="AB44" s="40"/>
    </row>
    <row r="45" spans="1:28" ht="12.75" customHeight="1">
      <c r="A45" s="25" t="s">
        <v>35</v>
      </c>
      <c r="B45" s="48">
        <v>19520</v>
      </c>
      <c r="C45" s="57">
        <v>19520</v>
      </c>
      <c r="D45" s="48">
        <v>17845</v>
      </c>
      <c r="E45" s="57">
        <v>17845</v>
      </c>
      <c r="F45" s="48">
        <v>18488</v>
      </c>
      <c r="G45" s="57">
        <v>18488</v>
      </c>
      <c r="H45" s="48">
        <v>18674</v>
      </c>
      <c r="I45" s="57">
        <v>18674</v>
      </c>
      <c r="J45" s="48">
        <v>18419</v>
      </c>
      <c r="K45" s="57">
        <v>18419</v>
      </c>
      <c r="L45" s="48">
        <v>17671.595000000001</v>
      </c>
      <c r="M45" s="57">
        <v>17671.595000000001</v>
      </c>
      <c r="N45" s="48">
        <v>17658.717435667917</v>
      </c>
      <c r="O45" s="57">
        <v>17658.717435667917</v>
      </c>
      <c r="P45" s="48">
        <v>18254.906522298083</v>
      </c>
      <c r="Q45" s="57">
        <v>18254.906522298083</v>
      </c>
      <c r="R45" s="48">
        <v>20657.666763542034</v>
      </c>
      <c r="S45" s="57">
        <v>20657.666763542034</v>
      </c>
      <c r="T45" s="48">
        <f>U45</f>
        <v>22782.817534720612</v>
      </c>
      <c r="U45" s="57">
        <v>22782.817534720612</v>
      </c>
      <c r="V45" s="48">
        <v>19458.401952162378</v>
      </c>
      <c r="W45" s="57">
        <v>19458.401952162378</v>
      </c>
      <c r="X45" s="48">
        <v>19387.536285391463</v>
      </c>
      <c r="Y45" s="57">
        <v>19387.536285391463</v>
      </c>
      <c r="Z45" s="48">
        <v>18634.009006160497</v>
      </c>
      <c r="AA45" s="57">
        <v>18634.009006160497</v>
      </c>
      <c r="AB45" s="40"/>
    </row>
    <row r="46" spans="1:28" ht="12.75" customHeight="1">
      <c r="A46" s="25" t="s">
        <v>36</v>
      </c>
      <c r="B46" s="48">
        <v>-4021.12</v>
      </c>
      <c r="C46" s="57">
        <v>-4021.12</v>
      </c>
      <c r="D46" s="48">
        <v>-3676.0699999999997</v>
      </c>
      <c r="E46" s="57">
        <v>-3676.0699999999997</v>
      </c>
      <c r="F46" s="48">
        <v>-3808.5279999999998</v>
      </c>
      <c r="G46" s="57">
        <v>-3808.5279999999998</v>
      </c>
      <c r="H46" s="48">
        <v>-3846.8439999999996</v>
      </c>
      <c r="I46" s="57">
        <v>-3846.8439999999996</v>
      </c>
      <c r="J46" s="48">
        <v>-3794.3139999999999</v>
      </c>
      <c r="K46" s="57">
        <v>-3794.3139999999999</v>
      </c>
      <c r="L46" s="48">
        <v>-3640.3485700000001</v>
      </c>
      <c r="M46" s="57">
        <v>-3640.3485700000001</v>
      </c>
      <c r="N46" s="48">
        <v>-3637.6957917475906</v>
      </c>
      <c r="O46" s="57">
        <v>-3637.6957917475906</v>
      </c>
      <c r="P46" s="48">
        <v>-3760.5107435934046</v>
      </c>
      <c r="Q46" s="57">
        <v>-3760.5107435934046</v>
      </c>
      <c r="R46" s="48">
        <v>-4255.4793532896592</v>
      </c>
      <c r="S46" s="57">
        <v>-4255.4793532896592</v>
      </c>
      <c r="T46" s="48">
        <f>U46</f>
        <v>-4693.2604121524455</v>
      </c>
      <c r="U46" s="57">
        <f>U45*-0.206</f>
        <v>-4693.2604121524455</v>
      </c>
      <c r="V46" s="48">
        <v>-4008.4308021454494</v>
      </c>
      <c r="W46" s="57">
        <v>-4008.4308021454494</v>
      </c>
      <c r="X46" s="48">
        <v>-3993.8324747906413</v>
      </c>
      <c r="Y46" s="57">
        <v>-3993.8324747906413</v>
      </c>
      <c r="Z46" s="48">
        <v>-3838.605855269062</v>
      </c>
      <c r="AA46" s="57">
        <v>-3838.605855269062</v>
      </c>
      <c r="AB46" s="40"/>
    </row>
    <row r="47" spans="1:28" ht="12.75" customHeight="1">
      <c r="A47" s="25" t="s">
        <v>37</v>
      </c>
      <c r="B47" s="48">
        <v>224446.00218402181</v>
      </c>
      <c r="C47" s="57">
        <v>224446.00218402181</v>
      </c>
      <c r="D47" s="48">
        <v>235943.93</v>
      </c>
      <c r="E47" s="57">
        <v>235943.93</v>
      </c>
      <c r="F47" s="48">
        <v>232350.05900000001</v>
      </c>
      <c r="G47" s="57">
        <v>232350.05900000001</v>
      </c>
      <c r="H47" s="48">
        <v>224176.96393078397</v>
      </c>
      <c r="I47" s="57">
        <v>224176.96393078397</v>
      </c>
      <c r="J47" s="48">
        <v>227723.889</v>
      </c>
      <c r="K47" s="57">
        <v>227723.889</v>
      </c>
      <c r="L47" s="48">
        <v>218554.24784338899</v>
      </c>
      <c r="M47" s="57">
        <v>218554.24784338899</v>
      </c>
      <c r="N47" s="48">
        <v>212135.88264392031</v>
      </c>
      <c r="O47" s="57">
        <v>212135.88264392031</v>
      </c>
      <c r="P47" s="48">
        <v>207283.66877870465</v>
      </c>
      <c r="Q47" s="57">
        <v>207283.66877870465</v>
      </c>
      <c r="R47" s="48">
        <v>202931.70941025237</v>
      </c>
      <c r="S47" s="57">
        <v>202931.70941025237</v>
      </c>
      <c r="T47" s="48">
        <f>U47</f>
        <v>211317.77912256817</v>
      </c>
      <c r="U47" s="57">
        <f>SUM(U44:U46)</f>
        <v>211317.77912256817</v>
      </c>
      <c r="V47" s="48">
        <v>207029.32778572693</v>
      </c>
      <c r="W47" s="57">
        <v>207029.32778572693</v>
      </c>
      <c r="X47" s="48">
        <v>199053.30296986553</v>
      </c>
      <c r="Y47" s="57">
        <v>199053.30296986553</v>
      </c>
      <c r="Z47" s="48">
        <v>189640.66989473844</v>
      </c>
      <c r="AA47" s="57">
        <v>189640.66989473844</v>
      </c>
      <c r="AB47" s="40"/>
    </row>
    <row r="48" spans="1:28" ht="12.75" customHeight="1">
      <c r="A48" s="25" t="s">
        <v>38</v>
      </c>
      <c r="B48" s="48">
        <v>2059.3898709999999</v>
      </c>
      <c r="C48" s="57">
        <v>2059.3898709999999</v>
      </c>
      <c r="D48" s="48">
        <v>2072.8477309999998</v>
      </c>
      <c r="E48" s="57">
        <v>2072.8477309999998</v>
      </c>
      <c r="F48" s="48">
        <v>2084.6496780000002</v>
      </c>
      <c r="G48" s="57">
        <v>2084.6496780000002</v>
      </c>
      <c r="H48" s="48">
        <v>2094.0261690000002</v>
      </c>
      <c r="I48" s="57">
        <v>2094.0261690000002</v>
      </c>
      <c r="J48" s="48">
        <v>2103.94805</v>
      </c>
      <c r="K48" s="57">
        <v>2103.94805</v>
      </c>
      <c r="L48" s="48">
        <v>2113.4384650000002</v>
      </c>
      <c r="M48" s="57">
        <v>2113.4384650000002</v>
      </c>
      <c r="N48" s="48">
        <v>2127.548464</v>
      </c>
      <c r="O48" s="57">
        <v>2127.548464</v>
      </c>
      <c r="P48" s="48">
        <v>2137.9051030000001</v>
      </c>
      <c r="Q48" s="57">
        <v>2137.9051030000001</v>
      </c>
      <c r="R48" s="48">
        <v>2146.6619479999999</v>
      </c>
      <c r="S48" s="57">
        <v>2146.6619479999999</v>
      </c>
      <c r="T48" s="48">
        <f>U48</f>
        <v>2156.3971969999998</v>
      </c>
      <c r="U48" s="57">
        <f>U52</f>
        <v>2156.3971969999998</v>
      </c>
      <c r="V48" s="48">
        <v>2166.1283400000002</v>
      </c>
      <c r="W48" s="57">
        <v>2166.1283400000002</v>
      </c>
      <c r="X48" s="48">
        <v>2166.1335869999998</v>
      </c>
      <c r="Y48" s="57">
        <v>2166.1335869999998</v>
      </c>
      <c r="Z48" s="48">
        <v>2163.620336</v>
      </c>
      <c r="AA48" s="57">
        <v>2163.620336</v>
      </c>
      <c r="AB48" s="40"/>
    </row>
    <row r="49" spans="1:28" ht="12.75" customHeight="1" thickBot="1">
      <c r="A49" s="33" t="s">
        <v>39</v>
      </c>
      <c r="B49" s="58">
        <v>108.98664956288009</v>
      </c>
      <c r="C49" s="62">
        <v>108.98664956288009</v>
      </c>
      <c r="D49" s="58">
        <v>113.82598271517708</v>
      </c>
      <c r="E49" s="62">
        <v>113.82598271517708</v>
      </c>
      <c r="F49" s="58">
        <v>111.45760434094385</v>
      </c>
      <c r="G49" s="62">
        <v>111.45760434094385</v>
      </c>
      <c r="H49" s="58">
        <v>107.05547392363269</v>
      </c>
      <c r="I49" s="62">
        <v>107.05547392363269</v>
      </c>
      <c r="J49" s="58">
        <v>108.23646002095917</v>
      </c>
      <c r="K49" s="62">
        <v>108.23646002095917</v>
      </c>
      <c r="L49" s="58">
        <v>103.41169211349097</v>
      </c>
      <c r="M49" s="62">
        <v>103.41169211349097</v>
      </c>
      <c r="N49" s="58">
        <v>99.709071841815543</v>
      </c>
      <c r="O49" s="62">
        <v>99.709071841815543</v>
      </c>
      <c r="P49" s="58">
        <v>96.956440436872214</v>
      </c>
      <c r="Q49" s="62">
        <v>96.956440436872214</v>
      </c>
      <c r="R49" s="58">
        <v>94.533612802574524</v>
      </c>
      <c r="S49" s="62">
        <v>94.533612802574524</v>
      </c>
      <c r="T49" s="58">
        <f t="shared" ref="T49:U49" si="17">T47/T48</f>
        <v>97.995758581283383</v>
      </c>
      <c r="U49" s="62">
        <f t="shared" si="17"/>
        <v>97.995758581283383</v>
      </c>
      <c r="V49" s="58">
        <v>95.575744041891312</v>
      </c>
      <c r="W49" s="62">
        <v>95.575744041891312</v>
      </c>
      <c r="X49" s="58">
        <v>91.893364363342727</v>
      </c>
      <c r="Y49" s="62">
        <v>91.893364363342727</v>
      </c>
      <c r="Z49" s="58">
        <v>87.649698396409619</v>
      </c>
      <c r="AA49" s="62">
        <v>87.649698396409619</v>
      </c>
      <c r="AB49" s="13"/>
    </row>
    <row r="50" spans="1:28" ht="12.75" customHeight="1" thickBot="1">
      <c r="A50" s="32"/>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5"/>
    </row>
    <row r="51" spans="1:28" ht="12.75" customHeight="1">
      <c r="A51" s="18" t="s">
        <v>34</v>
      </c>
      <c r="B51" s="46">
        <v>208947.12218402181</v>
      </c>
      <c r="C51" s="47">
        <v>208947.12218402181</v>
      </c>
      <c r="D51" s="46">
        <v>221775</v>
      </c>
      <c r="E51" s="47">
        <v>221775</v>
      </c>
      <c r="F51" s="46">
        <v>217670.587</v>
      </c>
      <c r="G51" s="47">
        <v>217670.587</v>
      </c>
      <c r="H51" s="46">
        <v>209349.80793078398</v>
      </c>
      <c r="I51" s="47">
        <v>209349.80793078398</v>
      </c>
      <c r="J51" s="46">
        <v>213099.20300000001</v>
      </c>
      <c r="K51" s="47">
        <v>213099.20300000001</v>
      </c>
      <c r="L51" s="46">
        <v>204523.00141338899</v>
      </c>
      <c r="M51" s="47">
        <v>204523.00141338899</v>
      </c>
      <c r="N51" s="46">
        <v>198114.861</v>
      </c>
      <c r="O51" s="47">
        <v>198114.861</v>
      </c>
      <c r="P51" s="46">
        <v>192789.27299999999</v>
      </c>
      <c r="Q51" s="47">
        <v>192789.27299999999</v>
      </c>
      <c r="R51" s="46">
        <v>186529.522</v>
      </c>
      <c r="S51" s="47">
        <v>186529.522</v>
      </c>
      <c r="T51" s="46">
        <f>U51</f>
        <v>193228.22200000001</v>
      </c>
      <c r="U51" s="47">
        <v>193228.22200000001</v>
      </c>
      <c r="V51" s="46">
        <v>191579.35663570999</v>
      </c>
      <c r="W51" s="47">
        <v>191579.35663570999</v>
      </c>
      <c r="X51" s="46">
        <v>183659.5991592647</v>
      </c>
      <c r="Y51" s="47">
        <v>183659.5991592647</v>
      </c>
      <c r="Z51" s="46">
        <v>174845.26674384702</v>
      </c>
      <c r="AA51" s="47">
        <v>174845.26674384702</v>
      </c>
      <c r="AB51" s="5"/>
    </row>
    <row r="52" spans="1:28" ht="12.75" customHeight="1">
      <c r="A52" s="29" t="s">
        <v>38</v>
      </c>
      <c r="B52" s="48">
        <v>2059.3898709999999</v>
      </c>
      <c r="C52" s="49">
        <v>2059.3898709999999</v>
      </c>
      <c r="D52" s="48">
        <v>2072.8477309999998</v>
      </c>
      <c r="E52" s="49">
        <v>2072.8477309999998</v>
      </c>
      <c r="F52" s="48">
        <v>2084.6496780000002</v>
      </c>
      <c r="G52" s="49">
        <v>2084.6496780000002</v>
      </c>
      <c r="H52" s="48">
        <v>2094.0261690000002</v>
      </c>
      <c r="I52" s="49">
        <v>2094.0261690000002</v>
      </c>
      <c r="J52" s="48">
        <v>2103.94805</v>
      </c>
      <c r="K52" s="49">
        <v>2103.94805</v>
      </c>
      <c r="L52" s="48">
        <v>2113.4384650000002</v>
      </c>
      <c r="M52" s="49">
        <v>2113.4384650000002</v>
      </c>
      <c r="N52" s="48">
        <v>2127.548464</v>
      </c>
      <c r="O52" s="49">
        <v>2127.548464</v>
      </c>
      <c r="P52" s="48">
        <v>2137.9051030000001</v>
      </c>
      <c r="Q52" s="49">
        <v>2137.9051030000001</v>
      </c>
      <c r="R52" s="48">
        <v>2146.6619479999999</v>
      </c>
      <c r="S52" s="49">
        <v>2146.6619479999999</v>
      </c>
      <c r="T52" s="48">
        <f>U52</f>
        <v>2156.3971969999998</v>
      </c>
      <c r="U52" s="49">
        <v>2156.3971969999998</v>
      </c>
      <c r="V52" s="48">
        <v>2166.1283400000002</v>
      </c>
      <c r="W52" s="49">
        <v>2166.1283400000002</v>
      </c>
      <c r="X52" s="48">
        <v>2166.1335869999998</v>
      </c>
      <c r="Y52" s="49">
        <v>2166.1335869999998</v>
      </c>
      <c r="Z52" s="48">
        <v>2163.620336</v>
      </c>
      <c r="AA52" s="49">
        <v>2163.620336</v>
      </c>
      <c r="AB52" s="5"/>
    </row>
    <row r="53" spans="1:28" ht="12.75" customHeight="1" thickBot="1">
      <c r="A53" s="33" t="s">
        <v>40</v>
      </c>
      <c r="B53" s="58">
        <v>101.46069237611678</v>
      </c>
      <c r="C53" s="59">
        <v>101.46069237611678</v>
      </c>
      <c r="D53" s="58">
        <v>106.99049268467468</v>
      </c>
      <c r="E53" s="59">
        <v>106.99049268467468</v>
      </c>
      <c r="F53" s="58">
        <v>104.41590704526998</v>
      </c>
      <c r="G53" s="59">
        <v>104.41590704526998</v>
      </c>
      <c r="H53" s="58">
        <v>99.974781132156878</v>
      </c>
      <c r="I53" s="59">
        <v>99.974781132156878</v>
      </c>
      <c r="J53" s="58">
        <v>101.28539200385676</v>
      </c>
      <c r="K53" s="59">
        <v>101.28539200385676</v>
      </c>
      <c r="L53" s="58">
        <v>96.772631330616463</v>
      </c>
      <c r="M53" s="59">
        <v>96.772631330616463</v>
      </c>
      <c r="N53" s="58">
        <v>93.118847515005427</v>
      </c>
      <c r="O53" s="59">
        <v>93.118847515005427</v>
      </c>
      <c r="P53" s="58">
        <v>90.17672146882002</v>
      </c>
      <c r="Q53" s="59">
        <v>90.17672146882002</v>
      </c>
      <c r="R53" s="58">
        <v>86.892825474353643</v>
      </c>
      <c r="S53" s="59">
        <v>86.892825474353643</v>
      </c>
      <c r="T53" s="58">
        <f t="shared" ref="T53:U53" si="18">T51/T52</f>
        <v>89.606971419189819</v>
      </c>
      <c r="U53" s="59">
        <f t="shared" si="18"/>
        <v>89.606971419189819</v>
      </c>
      <c r="V53" s="58">
        <v>88.443215989552115</v>
      </c>
      <c r="W53" s="59">
        <v>88.443215989552115</v>
      </c>
      <c r="X53" s="58">
        <v>84.786829520346075</v>
      </c>
      <c r="Y53" s="59">
        <v>84.786829520346075</v>
      </c>
      <c r="Z53" s="58">
        <v>80.811436200074169</v>
      </c>
      <c r="AA53" s="59">
        <v>80.811436200074169</v>
      </c>
      <c r="AB53" s="5"/>
    </row>
    <row r="54" spans="1:28" ht="12.75" customHeight="1">
      <c r="A54" s="5"/>
      <c r="B54" s="44" t="s">
        <v>7</v>
      </c>
      <c r="C54" s="44" t="s">
        <v>8</v>
      </c>
      <c r="D54" s="44" t="s">
        <v>1</v>
      </c>
      <c r="E54" s="44" t="s">
        <v>2</v>
      </c>
      <c r="F54" s="44" t="s">
        <v>3</v>
      </c>
      <c r="G54" s="44" t="s">
        <v>4</v>
      </c>
      <c r="H54" s="44" t="s">
        <v>5</v>
      </c>
      <c r="I54" s="44" t="s">
        <v>6</v>
      </c>
      <c r="J54" s="44" t="s">
        <v>7</v>
      </c>
      <c r="K54" s="44" t="s">
        <v>8</v>
      </c>
      <c r="L54" s="44" t="s">
        <v>1</v>
      </c>
      <c r="M54" s="44" t="s">
        <v>2</v>
      </c>
      <c r="N54" s="44" t="s">
        <v>3</v>
      </c>
      <c r="O54" s="44" t="s">
        <v>4</v>
      </c>
      <c r="P54" s="44" t="s">
        <v>5</v>
      </c>
      <c r="Q54" s="44" t="s">
        <v>6</v>
      </c>
      <c r="R54" s="44" t="s">
        <v>7</v>
      </c>
      <c r="S54" s="44" t="s">
        <v>8</v>
      </c>
      <c r="T54" s="44" t="str">
        <f t="shared" ref="T54:U55" si="19">T2</f>
        <v>Jan-Dec</v>
      </c>
      <c r="U54" s="44" t="str">
        <f t="shared" si="19"/>
        <v>Q4</v>
      </c>
      <c r="V54" s="44" t="s">
        <v>3</v>
      </c>
      <c r="W54" s="44" t="s">
        <v>4</v>
      </c>
      <c r="X54" s="44" t="s">
        <v>5</v>
      </c>
      <c r="Y54" s="44" t="s">
        <v>6</v>
      </c>
      <c r="Z54" s="44" t="s">
        <v>7</v>
      </c>
      <c r="AA54" s="44" t="s">
        <v>8</v>
      </c>
      <c r="AB54" s="5"/>
    </row>
    <row r="55" spans="1:28" ht="12.75" customHeight="1" thickBot="1">
      <c r="A55" s="5"/>
      <c r="B55" s="45">
        <v>2023</v>
      </c>
      <c r="C55" s="45">
        <v>2024</v>
      </c>
      <c r="D55" s="45">
        <v>2023</v>
      </c>
      <c r="E55" s="45">
        <v>2023</v>
      </c>
      <c r="F55" s="45">
        <v>2023</v>
      </c>
      <c r="G55" s="45">
        <v>2023</v>
      </c>
      <c r="H55" s="45">
        <v>2023</v>
      </c>
      <c r="I55" s="45">
        <v>2023</v>
      </c>
      <c r="J55" s="45">
        <v>2023</v>
      </c>
      <c r="K55" s="45">
        <v>2023</v>
      </c>
      <c r="L55" s="45">
        <v>2022</v>
      </c>
      <c r="M55" s="45">
        <v>2022</v>
      </c>
      <c r="N55" s="45">
        <v>2022</v>
      </c>
      <c r="O55" s="45">
        <v>2022</v>
      </c>
      <c r="P55" s="45">
        <v>2022</v>
      </c>
      <c r="Q55" s="45">
        <v>2022</v>
      </c>
      <c r="R55" s="45">
        <v>2022</v>
      </c>
      <c r="S55" s="45">
        <v>2022</v>
      </c>
      <c r="T55" s="45">
        <f t="shared" si="19"/>
        <v>2021</v>
      </c>
      <c r="U55" s="45">
        <f t="shared" si="19"/>
        <v>2021</v>
      </c>
      <c r="V55" s="45">
        <v>2021</v>
      </c>
      <c r="W55" s="45">
        <v>2021</v>
      </c>
      <c r="X55" s="45">
        <v>2021</v>
      </c>
      <c r="Y55" s="45">
        <v>2021</v>
      </c>
      <c r="Z55" s="45">
        <v>2021</v>
      </c>
      <c r="AA55" s="45">
        <v>2021</v>
      </c>
      <c r="AB55" s="5"/>
    </row>
    <row r="56" spans="1:28" ht="12.75" customHeight="1">
      <c r="A56" s="18" t="s">
        <v>41</v>
      </c>
      <c r="B56" s="46">
        <v>72.986000000000004</v>
      </c>
      <c r="C56" s="47">
        <v>72.986000000000004</v>
      </c>
      <c r="D56" s="46">
        <v>962</v>
      </c>
      <c r="E56" s="47">
        <v>664</v>
      </c>
      <c r="F56" s="46">
        <v>298.06352952729048</v>
      </c>
      <c r="G56" s="47">
        <v>-16.891644077687015</v>
      </c>
      <c r="H56" s="46">
        <v>314.95499999999998</v>
      </c>
      <c r="I56" s="47">
        <v>43.018000000000001</v>
      </c>
      <c r="J56" s="46">
        <v>271.93900000000002</v>
      </c>
      <c r="K56" s="47">
        <v>271.93900000000002</v>
      </c>
      <c r="L56" s="46">
        <v>2007.4749999999999</v>
      </c>
      <c r="M56" s="47">
        <v>506.49200000000002</v>
      </c>
      <c r="N56" s="46">
        <v>1500.9829999999999</v>
      </c>
      <c r="O56" s="47">
        <v>567.48599999999999</v>
      </c>
      <c r="P56" s="46">
        <v>933.49599999999998</v>
      </c>
      <c r="Q56" s="47">
        <v>398.50799999999998</v>
      </c>
      <c r="R56" s="46">
        <v>534.98900000000003</v>
      </c>
      <c r="S56" s="47">
        <v>534.98900000000003</v>
      </c>
      <c r="T56" s="46">
        <v>509.74599999999998</v>
      </c>
      <c r="U56" s="47">
        <v>298.56599999999997</v>
      </c>
      <c r="V56" s="46">
        <v>211.18000786911654</v>
      </c>
      <c r="W56" s="47">
        <v>48.536141696755948</v>
      </c>
      <c r="X56" s="46">
        <v>162.64386617236008</v>
      </c>
      <c r="Y56" s="47">
        <v>6.9373207611389009</v>
      </c>
      <c r="Z56" s="46">
        <v>155.70699999999999</v>
      </c>
      <c r="AA56" s="47">
        <v>155.70699999999999</v>
      </c>
      <c r="AB56" s="5"/>
    </row>
    <row r="57" spans="1:28" ht="12.75" customHeight="1">
      <c r="A57" s="29" t="s">
        <v>42</v>
      </c>
      <c r="B57" s="48">
        <v>291.94400000000002</v>
      </c>
      <c r="C57" s="49">
        <v>291.94400000000002</v>
      </c>
      <c r="D57" s="48">
        <v>962</v>
      </c>
      <c r="E57" s="49">
        <v>2656</v>
      </c>
      <c r="F57" s="48">
        <v>397.41803936972065</v>
      </c>
      <c r="G57" s="49">
        <v>-67.566576310748061</v>
      </c>
      <c r="H57" s="48">
        <v>629.91</v>
      </c>
      <c r="I57" s="49">
        <v>172.072</v>
      </c>
      <c r="J57" s="48">
        <v>1087.7560000000001</v>
      </c>
      <c r="K57" s="49">
        <v>1087.7560000000001</v>
      </c>
      <c r="L57" s="48">
        <v>2007.4749999999999</v>
      </c>
      <c r="M57" s="49">
        <v>2025.9680000000001</v>
      </c>
      <c r="N57" s="48">
        <v>2001.3106666666665</v>
      </c>
      <c r="O57" s="49">
        <v>2269.944</v>
      </c>
      <c r="P57" s="48">
        <v>1866.992</v>
      </c>
      <c r="Q57" s="49">
        <v>1594.0319999999999</v>
      </c>
      <c r="R57" s="48">
        <v>2139.9560000000001</v>
      </c>
      <c r="S57" s="49">
        <v>2139.9560000000001</v>
      </c>
      <c r="T57" s="48">
        <v>509.74599999999998</v>
      </c>
      <c r="U57" s="49">
        <v>1194.2639999999999</v>
      </c>
      <c r="V57" s="48">
        <v>281.57334382548873</v>
      </c>
      <c r="W57" s="49">
        <v>194.14456678702379</v>
      </c>
      <c r="X57" s="48">
        <v>325.28773234472015</v>
      </c>
      <c r="Y57" s="49">
        <v>27.749283044555604</v>
      </c>
      <c r="Z57" s="48">
        <v>622.82799999999997</v>
      </c>
      <c r="AA57" s="49">
        <v>622.82799999999997</v>
      </c>
      <c r="AB57" s="5"/>
    </row>
    <row r="58" spans="1:28" ht="12.75" customHeight="1">
      <c r="A58" s="24" t="s">
        <v>43</v>
      </c>
      <c r="B58" s="48">
        <v>2056066.956</v>
      </c>
      <c r="C58" s="49">
        <v>2056066.956</v>
      </c>
      <c r="D58" s="48">
        <v>2067187</v>
      </c>
      <c r="E58" s="49">
        <v>2067187</v>
      </c>
      <c r="F58" s="48">
        <v>2067187</v>
      </c>
      <c r="G58" s="49">
        <v>2067187</v>
      </c>
      <c r="H58" s="48">
        <v>2067187</v>
      </c>
      <c r="I58" s="49">
        <v>2067187</v>
      </c>
      <c r="J58" s="48">
        <v>2067187</v>
      </c>
      <c r="K58" s="49">
        <v>2067187</v>
      </c>
      <c r="L58" s="48">
        <v>1853477</v>
      </c>
      <c r="M58" s="49">
        <v>1853477</v>
      </c>
      <c r="N58" s="48">
        <v>1853477</v>
      </c>
      <c r="O58" s="49">
        <v>1853477</v>
      </c>
      <c r="P58" s="48">
        <v>1853477</v>
      </c>
      <c r="Q58" s="49">
        <v>1853477</v>
      </c>
      <c r="R58" s="48">
        <v>1853477</v>
      </c>
      <c r="S58" s="49">
        <v>1853477</v>
      </c>
      <c r="T58" s="48">
        <f>U58</f>
        <v>1730248</v>
      </c>
      <c r="U58" s="49">
        <v>1730248</v>
      </c>
      <c r="V58" s="48">
        <v>1730248</v>
      </c>
      <c r="W58" s="49">
        <v>1730248</v>
      </c>
      <c r="X58" s="48">
        <v>1730248</v>
      </c>
      <c r="Y58" s="49">
        <v>1730248</v>
      </c>
      <c r="Z58" s="48">
        <v>1730248</v>
      </c>
      <c r="AA58" s="49">
        <v>1730248</v>
      </c>
      <c r="AB58" s="5"/>
    </row>
    <row r="59" spans="1:28" ht="12.75" customHeight="1">
      <c r="A59" s="24" t="s">
        <v>44</v>
      </c>
      <c r="B59" s="48">
        <v>912143.95400000003</v>
      </c>
      <c r="C59" s="49">
        <v>912143.95400000003</v>
      </c>
      <c r="D59" s="48">
        <v>878696</v>
      </c>
      <c r="E59" s="49">
        <v>878696</v>
      </c>
      <c r="F59" s="48">
        <v>878696</v>
      </c>
      <c r="G59" s="49">
        <v>878696</v>
      </c>
      <c r="H59" s="48">
        <v>878696</v>
      </c>
      <c r="I59" s="49">
        <v>878696</v>
      </c>
      <c r="J59" s="48">
        <v>878696</v>
      </c>
      <c r="K59" s="49">
        <v>878696</v>
      </c>
      <c r="L59" s="48">
        <v>846445</v>
      </c>
      <c r="M59" s="49">
        <v>846445</v>
      </c>
      <c r="N59" s="48">
        <v>846445</v>
      </c>
      <c r="O59" s="49">
        <v>846445</v>
      </c>
      <c r="P59" s="48">
        <v>846445</v>
      </c>
      <c r="Q59" s="49">
        <v>846445</v>
      </c>
      <c r="R59" s="48">
        <v>846445</v>
      </c>
      <c r="S59" s="49">
        <v>846445</v>
      </c>
      <c r="T59" s="48">
        <f>U59</f>
        <v>757547</v>
      </c>
      <c r="U59" s="49">
        <v>757547</v>
      </c>
      <c r="V59" s="48">
        <v>757547</v>
      </c>
      <c r="W59" s="49">
        <v>757547</v>
      </c>
      <c r="X59" s="48">
        <v>757547</v>
      </c>
      <c r="Y59" s="49">
        <v>757547</v>
      </c>
      <c r="Z59" s="48">
        <v>757547</v>
      </c>
      <c r="AA59" s="49">
        <v>757547</v>
      </c>
      <c r="AB59" s="5"/>
    </row>
    <row r="60" spans="1:28" ht="12.75" customHeight="1">
      <c r="A60" s="24" t="s">
        <v>45</v>
      </c>
      <c r="B60" s="48">
        <v>-7998.9610000000002</v>
      </c>
      <c r="C60" s="49">
        <v>-7998.9610000000002</v>
      </c>
      <c r="D60" s="48">
        <v>-8613</v>
      </c>
      <c r="E60" s="49">
        <v>-8613</v>
      </c>
      <c r="F60" s="48">
        <v>-8613</v>
      </c>
      <c r="G60" s="49">
        <v>-8613</v>
      </c>
      <c r="H60" s="48">
        <v>-8613</v>
      </c>
      <c r="I60" s="49">
        <v>-8613</v>
      </c>
      <c r="J60" s="48">
        <v>-8613</v>
      </c>
      <c r="K60" s="49">
        <v>-8613</v>
      </c>
      <c r="L60" s="48">
        <v>-8786</v>
      </c>
      <c r="M60" s="49">
        <v>-8786</v>
      </c>
      <c r="N60" s="48">
        <v>-8786</v>
      </c>
      <c r="O60" s="49">
        <v>-8786</v>
      </c>
      <c r="P60" s="48">
        <v>-8786</v>
      </c>
      <c r="Q60" s="49">
        <v>-8786</v>
      </c>
      <c r="R60" s="48">
        <v>-8786</v>
      </c>
      <c r="S60" s="49">
        <v>-8786</v>
      </c>
      <c r="T60" s="48">
        <f>U60</f>
        <v>-10165</v>
      </c>
      <c r="U60" s="49">
        <v>-10165</v>
      </c>
      <c r="V60" s="48">
        <v>-10165</v>
      </c>
      <c r="W60" s="49">
        <v>-10165</v>
      </c>
      <c r="X60" s="48">
        <v>-10165</v>
      </c>
      <c r="Y60" s="49">
        <v>-10165</v>
      </c>
      <c r="Z60" s="48">
        <v>-10165</v>
      </c>
      <c r="AA60" s="49">
        <v>-10165</v>
      </c>
      <c r="AB60" s="5"/>
    </row>
    <row r="61" spans="1:28" ht="12.75" customHeight="1">
      <c r="A61" s="29" t="s">
        <v>46</v>
      </c>
      <c r="B61" s="48">
        <v>2960211.9479999999</v>
      </c>
      <c r="C61" s="49">
        <v>2960211.9479999999</v>
      </c>
      <c r="D61" s="48">
        <v>2937270</v>
      </c>
      <c r="E61" s="49">
        <v>2937270</v>
      </c>
      <c r="F61" s="48">
        <v>2937270</v>
      </c>
      <c r="G61" s="49">
        <v>2937270</v>
      </c>
      <c r="H61" s="48">
        <v>2937270</v>
      </c>
      <c r="I61" s="49">
        <v>2937270</v>
      </c>
      <c r="J61" s="48">
        <v>2937270</v>
      </c>
      <c r="K61" s="49">
        <v>2937270</v>
      </c>
      <c r="L61" s="48">
        <v>2691135</v>
      </c>
      <c r="M61" s="49">
        <v>2691135</v>
      </c>
      <c r="N61" s="48">
        <v>2691135</v>
      </c>
      <c r="O61" s="49">
        <v>2691135</v>
      </c>
      <c r="P61" s="48">
        <v>2691135</v>
      </c>
      <c r="Q61" s="49">
        <v>2691135</v>
      </c>
      <c r="R61" s="48">
        <v>2691135</v>
      </c>
      <c r="S61" s="49">
        <v>2691135</v>
      </c>
      <c r="T61" s="48">
        <f t="shared" ref="T61:U61" si="20">SUM(T58:T60)</f>
        <v>2477630</v>
      </c>
      <c r="U61" s="49">
        <f t="shared" si="20"/>
        <v>2477630</v>
      </c>
      <c r="V61" s="48">
        <v>2477630</v>
      </c>
      <c r="W61" s="49">
        <v>2477630</v>
      </c>
      <c r="X61" s="48">
        <v>2477630</v>
      </c>
      <c r="Y61" s="49">
        <v>2477630</v>
      </c>
      <c r="Z61" s="48">
        <v>2477630</v>
      </c>
      <c r="AA61" s="49">
        <v>2477630</v>
      </c>
      <c r="AB61" s="5"/>
    </row>
    <row r="62" spans="1:28" ht="12.75" customHeight="1" thickBot="1">
      <c r="A62" s="33" t="s">
        <v>47</v>
      </c>
      <c r="B62" s="64">
        <v>9.8622667946883114E-3</v>
      </c>
      <c r="C62" s="65">
        <v>9.8622667946883114E-3</v>
      </c>
      <c r="D62" s="64">
        <v>3.2751500543021242E-2</v>
      </c>
      <c r="E62" s="65">
        <v>9.0424101291335157E-2</v>
      </c>
      <c r="F62" s="64">
        <v>1.3530184129130813E-2</v>
      </c>
      <c r="G62" s="65">
        <v>-2.3003188780993254E-3</v>
      </c>
      <c r="H62" s="64">
        <v>2.1445423811906974E-2</v>
      </c>
      <c r="I62" s="65">
        <v>5.8582288996244809E-3</v>
      </c>
      <c r="J62" s="64">
        <v>3.703289108594035E-2</v>
      </c>
      <c r="K62" s="65">
        <v>3.703289108594035E-2</v>
      </c>
      <c r="L62" s="64">
        <v>7.459584896335561E-2</v>
      </c>
      <c r="M62" s="65">
        <v>7.5283031137419715E-2</v>
      </c>
      <c r="N62" s="64">
        <v>7.4366788238667575E-2</v>
      </c>
      <c r="O62" s="65">
        <v>8.4348945705064959E-2</v>
      </c>
      <c r="P62" s="64">
        <v>6.9375635187383766E-2</v>
      </c>
      <c r="Q62" s="65">
        <v>5.9232702930176295E-2</v>
      </c>
      <c r="R62" s="64">
        <v>7.951871608076147E-2</v>
      </c>
      <c r="S62" s="65">
        <v>7.951871608076147E-2</v>
      </c>
      <c r="T62" s="64">
        <f t="shared" ref="T62:U62" si="21">(-T57/T61)*100</f>
        <v>-2.0573935575529841E-2</v>
      </c>
      <c r="U62" s="65">
        <f t="shared" si="21"/>
        <v>-4.8201870335764417E-2</v>
      </c>
      <c r="V62" s="64">
        <v>1.1364624412260455E-2</v>
      </c>
      <c r="W62" s="65">
        <v>7.8358982893742719E-3</v>
      </c>
      <c r="X62" s="64">
        <v>1.3128987473703503E-2</v>
      </c>
      <c r="Y62" s="65">
        <v>1.1199930193190914E-3</v>
      </c>
      <c r="Z62" s="64">
        <v>2.5138055318994362E-2</v>
      </c>
      <c r="AA62" s="65">
        <v>2.5138055318994362E-2</v>
      </c>
      <c r="AB62" s="5"/>
    </row>
    <row r="63" spans="1:28" ht="12.75" customHeight="1" thickBot="1">
      <c r="A63" s="5"/>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5"/>
    </row>
    <row r="64" spans="1:28" ht="12.75" customHeight="1">
      <c r="A64" s="18" t="s">
        <v>48</v>
      </c>
      <c r="B64" s="46">
        <v>7326.3666531385443</v>
      </c>
      <c r="C64" s="47">
        <v>7326.3666531385443</v>
      </c>
      <c r="D64" s="46">
        <v>7588</v>
      </c>
      <c r="E64" s="47">
        <v>7588</v>
      </c>
      <c r="F64" s="46">
        <v>5714.96971723143</v>
      </c>
      <c r="G64" s="47">
        <v>5714.96971723143</v>
      </c>
      <c r="H64" s="46">
        <v>5985.9622258934305</v>
      </c>
      <c r="I64" s="47">
        <v>5985.9622258934305</v>
      </c>
      <c r="J64" s="46">
        <v>6383</v>
      </c>
      <c r="K64" s="47">
        <v>6383</v>
      </c>
      <c r="L64" s="46">
        <v>6846</v>
      </c>
      <c r="M64" s="47">
        <v>6846</v>
      </c>
      <c r="N64" s="46">
        <v>8735.0937063158508</v>
      </c>
      <c r="O64" s="47">
        <v>8735.0937063158508</v>
      </c>
      <c r="P64" s="46">
        <v>8764.6628402586812</v>
      </c>
      <c r="Q64" s="47">
        <v>8764.6628402586812</v>
      </c>
      <c r="R64" s="46">
        <v>8311</v>
      </c>
      <c r="S64" s="47">
        <v>8311</v>
      </c>
      <c r="T64" s="46">
        <f>U64</f>
        <v>9826.5037788009704</v>
      </c>
      <c r="U64" s="47">
        <v>9826.5037788009704</v>
      </c>
      <c r="V64" s="46">
        <v>11167.547381397599</v>
      </c>
      <c r="W64" s="47">
        <v>11167.547381397599</v>
      </c>
      <c r="X64" s="46">
        <v>12132.677086015799</v>
      </c>
      <c r="Y64" s="47">
        <v>12132.677086015799</v>
      </c>
      <c r="Z64" s="46">
        <v>13643</v>
      </c>
      <c r="AA64" s="47">
        <v>13643</v>
      </c>
      <c r="AB64" s="12"/>
    </row>
    <row r="65" spans="1:28" ht="12.75" customHeight="1">
      <c r="A65" s="25" t="s">
        <v>49</v>
      </c>
      <c r="B65" s="48">
        <v>2109244.7210993092</v>
      </c>
      <c r="C65" s="49">
        <v>2109244.7210993092</v>
      </c>
      <c r="D65" s="48">
        <v>2043860</v>
      </c>
      <c r="E65" s="49">
        <v>2043860</v>
      </c>
      <c r="F65" s="48">
        <v>2092192.5714870554</v>
      </c>
      <c r="G65" s="49">
        <v>2092192.5714870554</v>
      </c>
      <c r="H65" s="48">
        <v>2152207.710469984</v>
      </c>
      <c r="I65" s="49">
        <v>2152207.710469984</v>
      </c>
      <c r="J65" s="48">
        <v>2095178</v>
      </c>
      <c r="K65" s="49">
        <v>2095178</v>
      </c>
      <c r="L65" s="48">
        <v>2058321</v>
      </c>
      <c r="M65" s="49">
        <v>2058321</v>
      </c>
      <c r="N65" s="48">
        <v>2128852.3121265084</v>
      </c>
      <c r="O65" s="49">
        <v>2128852.3121265084</v>
      </c>
      <c r="P65" s="48">
        <v>2032909.8663693427</v>
      </c>
      <c r="Q65" s="49">
        <v>2032909.8663693427</v>
      </c>
      <c r="R65" s="48">
        <v>1965005.8418424071</v>
      </c>
      <c r="S65" s="49">
        <v>1965005.8418424071</v>
      </c>
      <c r="T65" s="48">
        <f>U65</f>
        <v>1844932.4598655975</v>
      </c>
      <c r="U65" s="49">
        <v>1844932.4598655975</v>
      </c>
      <c r="V65" s="48">
        <v>1807433.9625724799</v>
      </c>
      <c r="W65" s="49">
        <v>1807433.9625724799</v>
      </c>
      <c r="X65" s="48">
        <v>1774184.6753021053</v>
      </c>
      <c r="Y65" s="49">
        <v>1774184.6753021053</v>
      </c>
      <c r="Z65" s="48">
        <v>1762041</v>
      </c>
      <c r="AA65" s="49">
        <v>1762041</v>
      </c>
      <c r="AB65" s="12"/>
    </row>
    <row r="66" spans="1:28" ht="12.75" customHeight="1" thickBot="1">
      <c r="A66" s="33" t="s">
        <v>50</v>
      </c>
      <c r="B66" s="130">
        <v>0.34734550144186888</v>
      </c>
      <c r="C66" s="131">
        <v>0.34734550144186888</v>
      </c>
      <c r="D66" s="130">
        <v>0.37125830536338106</v>
      </c>
      <c r="E66" s="131">
        <v>0.37125830536338106</v>
      </c>
      <c r="F66" s="130">
        <v>0.27315696437873471</v>
      </c>
      <c r="G66" s="131">
        <v>0.27315696437873471</v>
      </c>
      <c r="H66" s="130">
        <v>0.27813125084410456</v>
      </c>
      <c r="I66" s="131">
        <v>0.27813125084410456</v>
      </c>
      <c r="J66" s="130">
        <v>0.30465191978915396</v>
      </c>
      <c r="K66" s="131">
        <v>0.30465191978915396</v>
      </c>
      <c r="L66" s="130">
        <v>0.33260118319737303</v>
      </c>
      <c r="M66" s="131">
        <v>0.33260118319737303</v>
      </c>
      <c r="N66" s="130">
        <v>0.41031938460730394</v>
      </c>
      <c r="O66" s="131">
        <v>0.41031938460730394</v>
      </c>
      <c r="P66" s="130">
        <v>0.43113878215918411</v>
      </c>
      <c r="Q66" s="131">
        <v>0.43113878215918411</v>
      </c>
      <c r="R66" s="130">
        <v>0.42295039653457372</v>
      </c>
      <c r="S66" s="131">
        <v>0.42295039653457372</v>
      </c>
      <c r="T66" s="130">
        <v>0.53262132856163302</v>
      </c>
      <c r="U66" s="131">
        <v>0.53262132856163302</v>
      </c>
      <c r="V66" s="130">
        <v>0.617867518960587</v>
      </c>
      <c r="W66" s="131">
        <v>0.617867518960587</v>
      </c>
      <c r="X66" s="130">
        <v>0.68384521943578802</v>
      </c>
      <c r="Y66" s="131">
        <v>0.68384521943578802</v>
      </c>
      <c r="Z66" s="130">
        <v>0.77427256232970698</v>
      </c>
      <c r="AA66" s="131">
        <v>0.77427256232970698</v>
      </c>
      <c r="AB66" s="12"/>
    </row>
    <row r="67" spans="1:28" ht="12.75" customHeight="1" thickBot="1">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12"/>
    </row>
    <row r="68" spans="1:28" ht="12.75" customHeight="1">
      <c r="A68" s="18" t="s">
        <v>51</v>
      </c>
      <c r="B68" s="46">
        <v>3818.1597538402684</v>
      </c>
      <c r="C68" s="47">
        <v>3818.1597538402684</v>
      </c>
      <c r="D68" s="46">
        <v>4130</v>
      </c>
      <c r="E68" s="47">
        <v>4130</v>
      </c>
      <c r="F68" s="46">
        <v>2595.1585474270701</v>
      </c>
      <c r="G68" s="47">
        <v>2595.1585474270701</v>
      </c>
      <c r="H68" s="46">
        <v>2702.7220857120305</v>
      </c>
      <c r="I68" s="47">
        <v>2702.7220857120305</v>
      </c>
      <c r="J68" s="46">
        <f>K68</f>
        <v>2818</v>
      </c>
      <c r="K68" s="47">
        <v>2818</v>
      </c>
      <c r="L68" s="46">
        <v>2934</v>
      </c>
      <c r="M68" s="47">
        <v>2934</v>
      </c>
      <c r="N68" s="46">
        <v>3823.4262085989403</v>
      </c>
      <c r="O68" s="47">
        <v>3823.4262085989403</v>
      </c>
      <c r="P68" s="46">
        <v>3834.8475235757114</v>
      </c>
      <c r="Q68" s="47">
        <v>3834.8475235757114</v>
      </c>
      <c r="R68" s="46">
        <v>3427</v>
      </c>
      <c r="S68" s="47">
        <v>3427</v>
      </c>
      <c r="T68" s="46">
        <f>U68</f>
        <v>4119.3695343130003</v>
      </c>
      <c r="U68" s="47">
        <v>4119.3695343130003</v>
      </c>
      <c r="V68" s="46">
        <v>4752.9606337931782</v>
      </c>
      <c r="W68" s="47">
        <v>4752.9606337931782</v>
      </c>
      <c r="X68" s="46">
        <v>5294.1979682008496</v>
      </c>
      <c r="Y68" s="47">
        <v>5294.1979682008496</v>
      </c>
      <c r="Z68" s="46">
        <v>6581</v>
      </c>
      <c r="AA68" s="47">
        <v>6581</v>
      </c>
      <c r="AB68" s="12"/>
    </row>
    <row r="69" spans="1:28" ht="12.75" customHeight="1">
      <c r="A69" s="25" t="s">
        <v>52</v>
      </c>
      <c r="B69" s="48">
        <v>2102126.9034265163</v>
      </c>
      <c r="C69" s="49">
        <v>2102126.9034265163</v>
      </c>
      <c r="D69" s="48">
        <v>2036801</v>
      </c>
      <c r="E69" s="49">
        <v>2036801</v>
      </c>
      <c r="F69" s="48">
        <v>2085415.5857084892</v>
      </c>
      <c r="G69" s="49">
        <v>2085415.5857084892</v>
      </c>
      <c r="H69" s="48">
        <v>2145260.9120207438</v>
      </c>
      <c r="I69" s="49">
        <v>2145260.9120207438</v>
      </c>
      <c r="J69" s="48">
        <v>2087828</v>
      </c>
      <c r="K69" s="49">
        <v>2087828</v>
      </c>
      <c r="L69" s="48">
        <v>2050705</v>
      </c>
      <c r="M69" s="49">
        <v>2050705</v>
      </c>
      <c r="N69" s="48">
        <v>2120732.7933500023</v>
      </c>
      <c r="O69" s="49">
        <v>2120732.7933500023</v>
      </c>
      <c r="P69" s="48">
        <v>2025138.8887591595</v>
      </c>
      <c r="Q69" s="49">
        <v>2025138.8887591595</v>
      </c>
      <c r="R69" s="48">
        <v>1957592.6871590191</v>
      </c>
      <c r="S69" s="49">
        <v>1957592.6871590191</v>
      </c>
      <c r="T69" s="48">
        <f>U69</f>
        <v>1836786.6227271652</v>
      </c>
      <c r="U69" s="49">
        <v>1836786.6227271652</v>
      </c>
      <c r="V69" s="48">
        <v>1798614.7890299843</v>
      </c>
      <c r="W69" s="49">
        <v>1798614.7890299843</v>
      </c>
      <c r="X69" s="48">
        <v>1764956.0765323525</v>
      </c>
      <c r="Y69" s="49">
        <v>1764956.0765323525</v>
      </c>
      <c r="Z69" s="48">
        <v>1752774</v>
      </c>
      <c r="AA69" s="49">
        <v>1752774</v>
      </c>
      <c r="AB69" s="12"/>
    </row>
    <row r="70" spans="1:28" s="133" customFormat="1" ht="12.75" customHeight="1" thickBot="1">
      <c r="A70" s="132" t="s">
        <v>53</v>
      </c>
      <c r="B70" s="130">
        <v>0.1816331710334223</v>
      </c>
      <c r="C70" s="131">
        <v>0.1816331710334223</v>
      </c>
      <c r="D70" s="130">
        <v>0.20276894993668995</v>
      </c>
      <c r="E70" s="131">
        <v>0.20276894993668995</v>
      </c>
      <c r="F70" s="130">
        <v>0.12444323161349173</v>
      </c>
      <c r="G70" s="131">
        <v>0.12444323161349173</v>
      </c>
      <c r="H70" s="130">
        <v>0.12598570507520143</v>
      </c>
      <c r="I70" s="131">
        <v>0.12598570507520143</v>
      </c>
      <c r="J70" s="130">
        <f>J68/J69*100</f>
        <v>0.13497280427314895</v>
      </c>
      <c r="K70" s="131">
        <f>K68/K69*100</f>
        <v>0.13497280427314895</v>
      </c>
      <c r="L70" s="130">
        <v>0.14307274815246465</v>
      </c>
      <c r="M70" s="131">
        <v>0.14307274815246465</v>
      </c>
      <c r="N70" s="130">
        <v>0.18028797501448965</v>
      </c>
      <c r="O70" s="131">
        <v>0.18028797501448965</v>
      </c>
      <c r="P70" s="130">
        <v>0.18936219855643552</v>
      </c>
      <c r="Q70" s="131">
        <v>0.18936219855643552</v>
      </c>
      <c r="R70" s="130">
        <v>0.17506195351462395</v>
      </c>
      <c r="S70" s="131">
        <v>0.17506195351462395</v>
      </c>
      <c r="T70" s="130">
        <v>0.22427044509921201</v>
      </c>
      <c r="U70" s="131">
        <v>0.22427044509921201</v>
      </c>
      <c r="V70" s="130">
        <v>0.26425673038953001</v>
      </c>
      <c r="W70" s="131">
        <v>0.26425673038953001</v>
      </c>
      <c r="X70" s="130">
        <v>0.29996202390500698</v>
      </c>
      <c r="Y70" s="131">
        <v>0.29996202390500698</v>
      </c>
      <c r="Z70" s="130">
        <v>0.37546198197828101</v>
      </c>
      <c r="AA70" s="131">
        <v>0.37546198197828101</v>
      </c>
      <c r="AB70" s="14"/>
    </row>
    <row r="71" spans="1:28" ht="12.75" customHeight="1" thickBot="1">
      <c r="A71" s="1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12"/>
    </row>
    <row r="72" spans="1:28" ht="12.75" customHeight="1">
      <c r="A72" s="35" t="s">
        <v>54</v>
      </c>
      <c r="B72" s="66"/>
      <c r="C72" s="67"/>
      <c r="D72" s="66"/>
      <c r="E72" s="67"/>
      <c r="F72" s="66"/>
      <c r="G72" s="67"/>
      <c r="H72" s="66"/>
      <c r="I72" s="67"/>
      <c r="J72" s="66"/>
      <c r="K72" s="67"/>
      <c r="L72" s="66"/>
      <c r="M72" s="67"/>
      <c r="N72" s="66"/>
      <c r="O72" s="67"/>
      <c r="P72" s="66"/>
      <c r="Q72" s="67"/>
      <c r="R72" s="66"/>
      <c r="S72" s="67"/>
      <c r="T72" s="66"/>
      <c r="U72" s="67"/>
      <c r="V72" s="66"/>
      <c r="W72" s="67"/>
      <c r="X72" s="66"/>
      <c r="Y72" s="67"/>
      <c r="Z72" s="66"/>
      <c r="AA72" s="67"/>
      <c r="AB72" s="17"/>
    </row>
    <row r="73" spans="1:28" ht="12.75" customHeight="1">
      <c r="A73" s="29" t="s">
        <v>55</v>
      </c>
      <c r="B73" s="68">
        <v>2954320.1115020677</v>
      </c>
      <c r="C73" s="69">
        <v>2954320.1115020677</v>
      </c>
      <c r="D73" s="68">
        <v>2867773</v>
      </c>
      <c r="E73" s="69">
        <v>2867773</v>
      </c>
      <c r="F73" s="68">
        <v>2960997.4894088213</v>
      </c>
      <c r="G73" s="69">
        <v>2960997.4894088213</v>
      </c>
      <c r="H73" s="68">
        <v>3004730.4277710854</v>
      </c>
      <c r="I73" s="69">
        <v>3004730.4277710854</v>
      </c>
      <c r="J73" s="68">
        <v>2922834</v>
      </c>
      <c r="K73" s="69">
        <v>2922834</v>
      </c>
      <c r="L73" s="68">
        <v>2854107</v>
      </c>
      <c r="M73" s="69">
        <v>2854107</v>
      </c>
      <c r="N73" s="68">
        <v>2863704.6857807091</v>
      </c>
      <c r="O73" s="69">
        <v>2863704.6857807091</v>
      </c>
      <c r="P73" s="68">
        <v>2776973.3266899209</v>
      </c>
      <c r="Q73" s="69">
        <v>2776973.3266899209</v>
      </c>
      <c r="R73" s="68">
        <v>2714882</v>
      </c>
      <c r="S73" s="69">
        <v>2714882</v>
      </c>
      <c r="T73" s="68">
        <f>U73</f>
        <v>2611925.8308033426</v>
      </c>
      <c r="U73" s="69">
        <v>2611925.8308033426</v>
      </c>
      <c r="V73" s="68">
        <v>2489846.7442002594</v>
      </c>
      <c r="W73" s="69">
        <v>2489846.7442002594</v>
      </c>
      <c r="X73" s="68">
        <v>2461702.6738163191</v>
      </c>
      <c r="Y73" s="69">
        <v>2461702.6738163191</v>
      </c>
      <c r="Z73" s="68">
        <v>2459121.7269282239</v>
      </c>
      <c r="AA73" s="69">
        <v>2459121.7269282239</v>
      </c>
      <c r="AB73" s="17"/>
    </row>
    <row r="74" spans="1:28" ht="12.75" customHeight="1">
      <c r="A74" s="29" t="s">
        <v>56</v>
      </c>
      <c r="B74" s="68">
        <v>-1860</v>
      </c>
      <c r="C74" s="69">
        <v>-1860</v>
      </c>
      <c r="D74" s="68">
        <v>-1914</v>
      </c>
      <c r="E74" s="69">
        <v>-1914</v>
      </c>
      <c r="F74" s="68">
        <v>-2265.6569802295321</v>
      </c>
      <c r="G74" s="69">
        <v>-2265.6569802295321</v>
      </c>
      <c r="H74" s="68">
        <v>-2456</v>
      </c>
      <c r="I74" s="69">
        <v>-2456</v>
      </c>
      <c r="J74" s="68">
        <v>-2757</v>
      </c>
      <c r="K74" s="69">
        <v>-2757</v>
      </c>
      <c r="L74" s="68">
        <v>-2835</v>
      </c>
      <c r="M74" s="69">
        <v>-2835</v>
      </c>
      <c r="N74" s="68">
        <v>-2310</v>
      </c>
      <c r="O74" s="69">
        <v>-2310</v>
      </c>
      <c r="P74" s="68">
        <v>-1950.4555644875431</v>
      </c>
      <c r="Q74" s="69">
        <v>-1950.4555644875431</v>
      </c>
      <c r="R74" s="68">
        <v>-1793.9288173729842</v>
      </c>
      <c r="S74" s="69">
        <v>-1793.9288173729842</v>
      </c>
      <c r="T74" s="68">
        <f>U74</f>
        <v>-1358.1917769472</v>
      </c>
      <c r="U74" s="69">
        <v>-1358.1917769472</v>
      </c>
      <c r="V74" s="68">
        <v>-1159.7680700271571</v>
      </c>
      <c r="W74" s="69">
        <v>-1159.7680700271571</v>
      </c>
      <c r="X74" s="68">
        <v>-1156</v>
      </c>
      <c r="Y74" s="69">
        <v>-1156</v>
      </c>
      <c r="Z74" s="68">
        <v>-1215</v>
      </c>
      <c r="AA74" s="69">
        <v>-1215</v>
      </c>
      <c r="AB74" s="17"/>
    </row>
    <row r="75" spans="1:28" ht="12.75" customHeight="1">
      <c r="A75" s="29" t="s">
        <v>57</v>
      </c>
      <c r="B75" s="68">
        <v>2952460.1115020677</v>
      </c>
      <c r="C75" s="69">
        <v>2952460.1115020677</v>
      </c>
      <c r="D75" s="68">
        <v>2865859</v>
      </c>
      <c r="E75" s="69">
        <v>2865859</v>
      </c>
      <c r="F75" s="68">
        <v>2958731.8324285918</v>
      </c>
      <c r="G75" s="69">
        <v>2958731.8324285918</v>
      </c>
      <c r="H75" s="68">
        <v>3002274.4277710854</v>
      </c>
      <c r="I75" s="69">
        <v>3002274.4277710854</v>
      </c>
      <c r="J75" s="68">
        <v>2920078</v>
      </c>
      <c r="K75" s="69">
        <v>2920078</v>
      </c>
      <c r="L75" s="68">
        <v>2851272</v>
      </c>
      <c r="M75" s="69">
        <v>2851272</v>
      </c>
      <c r="N75" s="68">
        <v>2861395.2700780137</v>
      </c>
      <c r="O75" s="69">
        <v>2861395.2700780137</v>
      </c>
      <c r="P75" s="68">
        <v>2775022.8711254336</v>
      </c>
      <c r="Q75" s="69">
        <v>2775022.8711254336</v>
      </c>
      <c r="R75" s="68">
        <v>2713088</v>
      </c>
      <c r="S75" s="69">
        <v>2713088</v>
      </c>
      <c r="T75" s="68">
        <f>U75</f>
        <v>2610567.6390263955</v>
      </c>
      <c r="U75" s="69">
        <v>2610567.6390263955</v>
      </c>
      <c r="V75" s="68">
        <v>2488686.9761302322</v>
      </c>
      <c r="W75" s="69">
        <v>2488686.9761302322</v>
      </c>
      <c r="X75" s="68">
        <v>2460545.7019817559</v>
      </c>
      <c r="Y75" s="69">
        <v>2460545.7019817559</v>
      </c>
      <c r="Z75" s="68">
        <v>2457905.4468379114</v>
      </c>
      <c r="AA75" s="69">
        <v>2457905.4468379114</v>
      </c>
      <c r="AB75" s="17"/>
    </row>
    <row r="76" spans="1:28" s="133" customFormat="1" ht="12.75" customHeight="1">
      <c r="A76" s="134" t="s">
        <v>58</v>
      </c>
      <c r="B76" s="135">
        <v>6.2958648006979812E-2</v>
      </c>
      <c r="C76" s="136">
        <v>6.2958648006979812E-2</v>
      </c>
      <c r="D76" s="135">
        <v>6.6741684226750156E-2</v>
      </c>
      <c r="E76" s="136">
        <v>6.6741684226750156E-2</v>
      </c>
      <c r="F76" s="135">
        <v>7.6516680217850588E-2</v>
      </c>
      <c r="G76" s="136">
        <v>7.6516680217850588E-2</v>
      </c>
      <c r="H76" s="135">
        <v>8.1737781775713753E-2</v>
      </c>
      <c r="I76" s="136">
        <v>8.1737781775713753E-2</v>
      </c>
      <c r="J76" s="135">
        <v>9.4326260061296671E-2</v>
      </c>
      <c r="K76" s="136">
        <v>9.4326260061296671E-2</v>
      </c>
      <c r="L76" s="135">
        <v>9.933054366917568E-2</v>
      </c>
      <c r="M76" s="136">
        <v>9.933054366917568E-2</v>
      </c>
      <c r="N76" s="135">
        <v>8.066474212477126E-2</v>
      </c>
      <c r="O76" s="136">
        <v>8.066474212477126E-2</v>
      </c>
      <c r="P76" s="135">
        <v>7.0236741049739759E-2</v>
      </c>
      <c r="Q76" s="136">
        <v>7.0236741049739759E-2</v>
      </c>
      <c r="R76" s="135">
        <v>6.6077598119291522E-2</v>
      </c>
      <c r="S76" s="136">
        <v>6.6077598119291522E-2</v>
      </c>
      <c r="T76" s="135">
        <v>5.1999630346680432E-2</v>
      </c>
      <c r="U76" s="136">
        <v>5.1999630346680432E-2</v>
      </c>
      <c r="V76" s="135">
        <v>4.6579897848278026E-2</v>
      </c>
      <c r="W76" s="136">
        <v>4.6579897848278026E-2</v>
      </c>
      <c r="X76" s="135">
        <v>4.6959367282478542E-2</v>
      </c>
      <c r="Y76" s="136">
        <v>4.6959367282478542E-2</v>
      </c>
      <c r="Z76" s="135">
        <v>4.9407883582798462E-2</v>
      </c>
      <c r="AA76" s="136">
        <v>4.9407883582798462E-2</v>
      </c>
      <c r="AB76" s="17"/>
    </row>
    <row r="77" spans="1:28" ht="12.75" customHeight="1">
      <c r="A77" s="9"/>
      <c r="B77" s="70"/>
      <c r="C77" s="71"/>
      <c r="D77" s="70"/>
      <c r="E77" s="71"/>
      <c r="F77" s="70"/>
      <c r="G77" s="71"/>
      <c r="H77" s="70"/>
      <c r="I77" s="71"/>
      <c r="J77" s="70"/>
      <c r="K77" s="71"/>
      <c r="L77" s="70"/>
      <c r="M77" s="71"/>
      <c r="N77" s="70"/>
      <c r="O77" s="71"/>
      <c r="P77" s="70"/>
      <c r="Q77" s="71"/>
      <c r="R77" s="70"/>
      <c r="S77" s="71"/>
      <c r="T77" s="70"/>
      <c r="U77" s="71"/>
      <c r="V77" s="70"/>
      <c r="W77" s="71"/>
      <c r="X77" s="70"/>
      <c r="Y77" s="71"/>
      <c r="Z77" s="70"/>
      <c r="AA77" s="71"/>
      <c r="AB77" s="17"/>
    </row>
    <row r="78" spans="1:28" ht="12.75" customHeight="1">
      <c r="A78" s="9" t="s">
        <v>59</v>
      </c>
      <c r="B78" s="70"/>
      <c r="C78" s="71"/>
      <c r="D78" s="70"/>
      <c r="E78" s="71"/>
      <c r="F78" s="70"/>
      <c r="G78" s="71"/>
      <c r="H78" s="70"/>
      <c r="I78" s="71"/>
      <c r="J78" s="70"/>
      <c r="K78" s="71"/>
      <c r="L78" s="70"/>
      <c r="M78" s="71"/>
      <c r="N78" s="70"/>
      <c r="O78" s="71"/>
      <c r="P78" s="70"/>
      <c r="Q78" s="71"/>
      <c r="R78" s="70"/>
      <c r="S78" s="71"/>
      <c r="T78" s="70"/>
      <c r="U78" s="71"/>
      <c r="V78" s="70"/>
      <c r="W78" s="71"/>
      <c r="X78" s="70"/>
      <c r="Y78" s="71"/>
      <c r="Z78" s="70"/>
      <c r="AA78" s="71"/>
      <c r="AB78" s="17"/>
    </row>
    <row r="79" spans="1:28" ht="12.75" customHeight="1">
      <c r="A79" s="29" t="s">
        <v>55</v>
      </c>
      <c r="B79" s="68">
        <v>97704.264382039284</v>
      </c>
      <c r="C79" s="69">
        <v>97704.264382039284</v>
      </c>
      <c r="D79" s="68">
        <v>91414</v>
      </c>
      <c r="E79" s="69">
        <v>91414</v>
      </c>
      <c r="F79" s="68">
        <v>87288.72560365581</v>
      </c>
      <c r="G79" s="69">
        <v>87288.72560365581</v>
      </c>
      <c r="H79" s="68">
        <v>85865.441248655407</v>
      </c>
      <c r="I79" s="69">
        <v>85865.441248655407</v>
      </c>
      <c r="J79" s="68">
        <v>80138</v>
      </c>
      <c r="K79" s="69">
        <v>80138</v>
      </c>
      <c r="L79" s="68">
        <v>84508</v>
      </c>
      <c r="M79" s="69">
        <v>84508</v>
      </c>
      <c r="N79" s="68">
        <v>87770.046050392353</v>
      </c>
      <c r="O79" s="69">
        <v>87770.046050392353</v>
      </c>
      <c r="P79" s="68">
        <v>83331.014640132096</v>
      </c>
      <c r="Q79" s="69">
        <v>83331.014640132096</v>
      </c>
      <c r="R79" s="68">
        <v>81647</v>
      </c>
      <c r="S79" s="69">
        <v>81647</v>
      </c>
      <c r="T79" s="68">
        <f>U79</f>
        <v>78000.168792131546</v>
      </c>
      <c r="U79" s="69">
        <v>78000.168792131546</v>
      </c>
      <c r="V79" s="68">
        <v>79368.515130568805</v>
      </c>
      <c r="W79" s="69">
        <v>79368.515130568805</v>
      </c>
      <c r="X79" s="68">
        <v>74166.714657350603</v>
      </c>
      <c r="Y79" s="69">
        <v>74166.714657350603</v>
      </c>
      <c r="Z79" s="68">
        <v>76645.463489015499</v>
      </c>
      <c r="AA79" s="69">
        <v>76645.463489015499</v>
      </c>
      <c r="AB79" s="17"/>
    </row>
    <row r="80" spans="1:28" ht="12.75" customHeight="1">
      <c r="A80" s="29" t="s">
        <v>56</v>
      </c>
      <c r="B80" s="68">
        <v>-2440.9717674935978</v>
      </c>
      <c r="C80" s="69">
        <v>-2440.9717674935978</v>
      </c>
      <c r="D80" s="68">
        <v>-2455</v>
      </c>
      <c r="E80" s="69">
        <v>-2455</v>
      </c>
      <c r="F80" s="68">
        <v>-2255.428450358042</v>
      </c>
      <c r="G80" s="69">
        <v>-2255.428450358042</v>
      </c>
      <c r="H80" s="68">
        <v>-2108.4493985440699</v>
      </c>
      <c r="I80" s="69">
        <v>-2108.4493985440699</v>
      </c>
      <c r="J80" s="68">
        <v>-1807</v>
      </c>
      <c r="K80" s="69">
        <v>-1807</v>
      </c>
      <c r="L80" s="68">
        <v>-1665</v>
      </c>
      <c r="M80" s="69">
        <v>-1665</v>
      </c>
      <c r="N80" s="68">
        <v>-1585.657611871939</v>
      </c>
      <c r="O80" s="69">
        <v>-1585.657611871939</v>
      </c>
      <c r="P80" s="68">
        <v>-1591.935061964997</v>
      </c>
      <c r="Q80" s="69">
        <v>-1591.935061964997</v>
      </c>
      <c r="R80" s="68">
        <v>-1420.784115535809</v>
      </c>
      <c r="S80" s="69">
        <v>-1420.784115535809</v>
      </c>
      <c r="T80" s="68">
        <f>U80</f>
        <v>-1654.2127679123018</v>
      </c>
      <c r="U80" s="69">
        <v>-1654.2127679123018</v>
      </c>
      <c r="V80" s="68">
        <v>-1664.0418523824169</v>
      </c>
      <c r="W80" s="69">
        <v>-1664.0418523824169</v>
      </c>
      <c r="X80" s="68">
        <v>-1657.2510329987861</v>
      </c>
      <c r="Y80" s="69">
        <v>-1657.2510329987861</v>
      </c>
      <c r="Z80" s="68">
        <v>-1810.7885889996401</v>
      </c>
      <c r="AA80" s="69">
        <v>-1810.7885889996401</v>
      </c>
      <c r="AB80" s="17"/>
    </row>
    <row r="81" spans="1:28" ht="12.75" customHeight="1">
      <c r="A81" s="29" t="s">
        <v>57</v>
      </c>
      <c r="B81" s="68">
        <v>95263.292614545688</v>
      </c>
      <c r="C81" s="69">
        <v>95263.292614545688</v>
      </c>
      <c r="D81" s="68">
        <v>88959</v>
      </c>
      <c r="E81" s="69">
        <v>88959</v>
      </c>
      <c r="F81" s="68">
        <v>85033.297153297768</v>
      </c>
      <c r="G81" s="69">
        <v>85033.297153297768</v>
      </c>
      <c r="H81" s="68">
        <v>83756.991850111343</v>
      </c>
      <c r="I81" s="69">
        <v>83756.991850111343</v>
      </c>
      <c r="J81" s="68">
        <v>78331</v>
      </c>
      <c r="K81" s="69">
        <v>78331</v>
      </c>
      <c r="L81" s="68">
        <v>82843</v>
      </c>
      <c r="M81" s="69">
        <v>82843</v>
      </c>
      <c r="N81" s="68">
        <v>86184.388438520415</v>
      </c>
      <c r="O81" s="69">
        <v>86184.388438520415</v>
      </c>
      <c r="P81" s="68">
        <v>81739.079578167104</v>
      </c>
      <c r="Q81" s="69">
        <v>81739.079578167104</v>
      </c>
      <c r="R81" s="68">
        <v>80226</v>
      </c>
      <c r="S81" s="69">
        <v>80226</v>
      </c>
      <c r="T81" s="68">
        <f>U81</f>
        <v>76345.956024219238</v>
      </c>
      <c r="U81" s="69">
        <v>76345.956024219238</v>
      </c>
      <c r="V81" s="68">
        <v>77704.473278186386</v>
      </c>
      <c r="W81" s="69">
        <v>77704.473278186386</v>
      </c>
      <c r="X81" s="68">
        <v>72509.463624351818</v>
      </c>
      <c r="Y81" s="69">
        <v>72509.463624351818</v>
      </c>
      <c r="Z81" s="68">
        <v>74834.67490001586</v>
      </c>
      <c r="AA81" s="69">
        <v>74834.67490001586</v>
      </c>
      <c r="AB81" s="17"/>
    </row>
    <row r="82" spans="1:28" s="133" customFormat="1" ht="12.75" customHeight="1">
      <c r="A82" s="134" t="s">
        <v>60</v>
      </c>
      <c r="B82" s="135">
        <v>2.4983267444182458</v>
      </c>
      <c r="C82" s="136">
        <v>2.4983267444182458</v>
      </c>
      <c r="D82" s="135">
        <v>2.6855842649922335</v>
      </c>
      <c r="E82" s="136">
        <v>2.6855842649922335</v>
      </c>
      <c r="F82" s="135">
        <v>2.5838714390207347</v>
      </c>
      <c r="G82" s="136">
        <v>2.5838714390207347</v>
      </c>
      <c r="H82" s="135">
        <v>2.4555273552234693</v>
      </c>
      <c r="I82" s="136">
        <v>2.4555273552234693</v>
      </c>
      <c r="J82" s="135">
        <v>2.2548603658688759</v>
      </c>
      <c r="K82" s="136">
        <v>2.2548603658688759</v>
      </c>
      <c r="L82" s="135">
        <v>1.9702276707530646</v>
      </c>
      <c r="M82" s="136">
        <v>1.9702276707530646</v>
      </c>
      <c r="N82" s="135">
        <v>1.8066045117049938</v>
      </c>
      <c r="O82" s="136">
        <v>1.8066045117049938</v>
      </c>
      <c r="P82" s="135">
        <v>1.9103752292466667</v>
      </c>
      <c r="Q82" s="136">
        <v>1.9103752292466667</v>
      </c>
      <c r="R82" s="135">
        <v>1.7401547093411993</v>
      </c>
      <c r="S82" s="136">
        <v>1.7401547093411993</v>
      </c>
      <c r="T82" s="135">
        <v>2.1207810105138827</v>
      </c>
      <c r="U82" s="136">
        <v>2.1207810105138827</v>
      </c>
      <c r="V82" s="135">
        <v>2.0966019707498731</v>
      </c>
      <c r="W82" s="136">
        <v>2.0966019707498731</v>
      </c>
      <c r="X82" s="135">
        <v>2.2344943289658539</v>
      </c>
      <c r="Y82" s="136">
        <v>2.2344943289658539</v>
      </c>
      <c r="Z82" s="135">
        <v>2.3625515543514908</v>
      </c>
      <c r="AA82" s="136">
        <v>2.3625515543514908</v>
      </c>
      <c r="AB82" s="17"/>
    </row>
    <row r="83" spans="1:28" ht="12.75" customHeight="1">
      <c r="A83" s="9"/>
      <c r="B83" s="70"/>
      <c r="C83" s="71"/>
      <c r="D83" s="70"/>
      <c r="E83" s="71"/>
      <c r="F83" s="70"/>
      <c r="G83" s="71"/>
      <c r="H83" s="70"/>
      <c r="I83" s="71"/>
      <c r="J83" s="70"/>
      <c r="K83" s="71"/>
      <c r="L83" s="70"/>
      <c r="M83" s="71"/>
      <c r="N83" s="70"/>
      <c r="O83" s="71"/>
      <c r="P83" s="70"/>
      <c r="Q83" s="71"/>
      <c r="R83" s="70"/>
      <c r="S83" s="71"/>
      <c r="T83" s="70"/>
      <c r="U83" s="71"/>
      <c r="V83" s="70"/>
      <c r="W83" s="71"/>
      <c r="X83" s="70"/>
      <c r="Y83" s="71"/>
      <c r="Z83" s="70"/>
      <c r="AA83" s="71"/>
      <c r="AB83" s="17"/>
    </row>
    <row r="84" spans="1:28" ht="12.75" customHeight="1">
      <c r="A84" s="9" t="s">
        <v>61</v>
      </c>
      <c r="B84" s="70"/>
      <c r="C84" s="71"/>
      <c r="D84" s="70"/>
      <c r="E84" s="71"/>
      <c r="F84" s="70"/>
      <c r="G84" s="71"/>
      <c r="H84" s="70"/>
      <c r="I84" s="71"/>
      <c r="J84" s="70"/>
      <c r="K84" s="71"/>
      <c r="L84" s="70"/>
      <c r="M84" s="71"/>
      <c r="N84" s="70"/>
      <c r="O84" s="71"/>
      <c r="P84" s="70"/>
      <c r="Q84" s="71"/>
      <c r="R84" s="70"/>
      <c r="S84" s="71"/>
      <c r="T84" s="70"/>
      <c r="U84" s="71"/>
      <c r="V84" s="70"/>
      <c r="W84" s="71"/>
      <c r="X84" s="70"/>
      <c r="Y84" s="71"/>
      <c r="Z84" s="70"/>
      <c r="AA84" s="71"/>
      <c r="AB84" s="17"/>
    </row>
    <row r="85" spans="1:28" ht="12.75" customHeight="1">
      <c r="A85" s="29" t="s">
        <v>55</v>
      </c>
      <c r="B85" s="68">
        <v>10110.836457646121</v>
      </c>
      <c r="C85" s="69">
        <v>10110.836457646121</v>
      </c>
      <c r="D85" s="68">
        <v>9023</v>
      </c>
      <c r="E85" s="69">
        <v>9023</v>
      </c>
      <c r="F85" s="68">
        <v>6129.0624658456818</v>
      </c>
      <c r="G85" s="69">
        <v>6129.0624658456818</v>
      </c>
      <c r="H85" s="68">
        <v>6287.7103101508801</v>
      </c>
      <c r="I85" s="69">
        <v>6287.7103101508801</v>
      </c>
      <c r="J85" s="68">
        <v>6838</v>
      </c>
      <c r="K85" s="69">
        <v>6838</v>
      </c>
      <c r="L85" s="68">
        <v>7268</v>
      </c>
      <c r="M85" s="69">
        <v>7268</v>
      </c>
      <c r="N85" s="68">
        <v>9105.2390069661924</v>
      </c>
      <c r="O85" s="69">
        <v>9105.2390069661924</v>
      </c>
      <c r="P85" s="68">
        <v>9119.946158021221</v>
      </c>
      <c r="Q85" s="69">
        <v>9119.946158021221</v>
      </c>
      <c r="R85" s="68">
        <v>8526</v>
      </c>
      <c r="S85" s="69">
        <v>8526</v>
      </c>
      <c r="T85" s="68">
        <f>U85</f>
        <v>9996.5071794089927</v>
      </c>
      <c r="U85" s="69">
        <v>9996.5071794089927</v>
      </c>
      <c r="V85" s="68">
        <v>12279.700207792128</v>
      </c>
      <c r="W85" s="69">
        <v>12279.700207792128</v>
      </c>
      <c r="X85" s="68">
        <v>13320.69115357899</v>
      </c>
      <c r="Y85" s="69">
        <v>13320.69115357899</v>
      </c>
      <c r="Z85" s="68">
        <v>14244.028813027127</v>
      </c>
      <c r="AA85" s="69">
        <v>14244.028813027127</v>
      </c>
      <c r="AB85" s="17"/>
    </row>
    <row r="86" spans="1:28" ht="12.75" customHeight="1">
      <c r="A86" s="29" t="s">
        <v>56</v>
      </c>
      <c r="B86" s="68">
        <v>-3765.8578943430061</v>
      </c>
      <c r="C86" s="69">
        <v>-3765.8578943430061</v>
      </c>
      <c r="D86" s="68">
        <v>-3629</v>
      </c>
      <c r="E86" s="69">
        <v>-3629</v>
      </c>
      <c r="F86" s="68">
        <v>-3192.5179793872817</v>
      </c>
      <c r="G86" s="69">
        <v>-3192.5179793872817</v>
      </c>
      <c r="H86" s="68">
        <v>-3354.501508023835</v>
      </c>
      <c r="I86" s="69">
        <v>-3354.501508023835</v>
      </c>
      <c r="J86" s="68">
        <v>-3770</v>
      </c>
      <c r="K86" s="69">
        <v>-3770</v>
      </c>
      <c r="L86" s="68">
        <v>-4112</v>
      </c>
      <c r="M86" s="69">
        <v>-4112</v>
      </c>
      <c r="N86" s="68">
        <v>-5105.6793288777271</v>
      </c>
      <c r="O86" s="69">
        <v>-5105.6793288777271</v>
      </c>
      <c r="P86" s="68">
        <v>-5055.8769899691115</v>
      </c>
      <c r="Q86" s="69">
        <v>-5055.8769899691115</v>
      </c>
      <c r="R86" s="68">
        <v>-4996.9960524575563</v>
      </c>
      <c r="S86" s="69">
        <v>-4996.9960524575563</v>
      </c>
      <c r="T86" s="68">
        <f>U86</f>
        <v>-5773.9066372985553</v>
      </c>
      <c r="U86" s="69">
        <v>-5773.9066372985553</v>
      </c>
      <c r="V86" s="68">
        <v>-6581.6078153723074</v>
      </c>
      <c r="W86" s="69">
        <v>-6581.6078153723074</v>
      </c>
      <c r="X86" s="68">
        <v>-7009.5296906146104</v>
      </c>
      <c r="Y86" s="69">
        <v>-7009.5296906146104</v>
      </c>
      <c r="Z86" s="68">
        <v>-7191.990830869594</v>
      </c>
      <c r="AA86" s="69">
        <v>-7191.990830869594</v>
      </c>
      <c r="AB86" s="17"/>
    </row>
    <row r="87" spans="1:28" ht="12.75" customHeight="1">
      <c r="A87" s="29" t="s">
        <v>57</v>
      </c>
      <c r="B87" s="68">
        <v>6344.9785633031152</v>
      </c>
      <c r="C87" s="69">
        <v>6344.9785633031152</v>
      </c>
      <c r="D87" s="68">
        <v>5394</v>
      </c>
      <c r="E87" s="69">
        <v>5394</v>
      </c>
      <c r="F87" s="68">
        <v>2936.5444864584001</v>
      </c>
      <c r="G87" s="69">
        <v>2936.5444864584001</v>
      </c>
      <c r="H87" s="68">
        <v>2933.2088021270456</v>
      </c>
      <c r="I87" s="69">
        <v>2933.2088021270456</v>
      </c>
      <c r="J87" s="68">
        <v>3068</v>
      </c>
      <c r="K87" s="69">
        <v>3068</v>
      </c>
      <c r="L87" s="68">
        <v>3155</v>
      </c>
      <c r="M87" s="69">
        <v>3155</v>
      </c>
      <c r="N87" s="68">
        <v>3999.5596780884644</v>
      </c>
      <c r="O87" s="69">
        <v>3999.5596780884644</v>
      </c>
      <c r="P87" s="68">
        <v>4064.0691680521095</v>
      </c>
      <c r="Q87" s="69">
        <v>4064.0691680521095</v>
      </c>
      <c r="R87" s="68">
        <v>3529</v>
      </c>
      <c r="S87" s="69">
        <v>3529</v>
      </c>
      <c r="T87" s="68">
        <f>U87</f>
        <v>4222.6005421104373</v>
      </c>
      <c r="U87" s="69">
        <v>4222.6005421104373</v>
      </c>
      <c r="V87" s="68">
        <v>5698.0923924198205</v>
      </c>
      <c r="W87" s="69">
        <v>5698.0923924198205</v>
      </c>
      <c r="X87" s="68">
        <v>6311.1614629643782</v>
      </c>
      <c r="Y87" s="69">
        <v>6311.1614629643782</v>
      </c>
      <c r="Z87" s="68">
        <v>7052.0379821575334</v>
      </c>
      <c r="AA87" s="69">
        <v>7052.0379821575334</v>
      </c>
      <c r="AB87" s="17"/>
    </row>
    <row r="88" spans="1:28" s="133" customFormat="1" ht="12.75" customHeight="1">
      <c r="A88" s="134" t="s">
        <v>62</v>
      </c>
      <c r="B88" s="135">
        <v>37.245760131894436</v>
      </c>
      <c r="C88" s="136">
        <v>37.245760131894436</v>
      </c>
      <c r="D88" s="135">
        <v>40.219439210905463</v>
      </c>
      <c r="E88" s="136">
        <v>40.219439210905463</v>
      </c>
      <c r="F88" s="135">
        <v>52.088194518780796</v>
      </c>
      <c r="G88" s="136">
        <v>52.088194518780796</v>
      </c>
      <c r="H88" s="135">
        <v>53.350128147734907</v>
      </c>
      <c r="I88" s="136">
        <v>53.350128147734907</v>
      </c>
      <c r="J88" s="135">
        <v>55.133079847908753</v>
      </c>
      <c r="K88" s="136">
        <v>55.133079847908753</v>
      </c>
      <c r="L88" s="135">
        <v>56.576774903687401</v>
      </c>
      <c r="M88" s="136">
        <v>56.576774903687401</v>
      </c>
      <c r="N88" s="135">
        <v>56.074083557515607</v>
      </c>
      <c r="O88" s="136">
        <v>56.074083557515607</v>
      </c>
      <c r="P88" s="135">
        <v>55.43757498526832</v>
      </c>
      <c r="Q88" s="136">
        <v>55.43757498526832</v>
      </c>
      <c r="R88" s="135">
        <v>58.608914525657475</v>
      </c>
      <c r="S88" s="136">
        <v>58.608914525657475</v>
      </c>
      <c r="T88" s="135">
        <v>57.759240639488205</v>
      </c>
      <c r="U88" s="136">
        <v>57.759240639488205</v>
      </c>
      <c r="V88" s="135">
        <v>53.597463325659398</v>
      </c>
      <c r="W88" s="136">
        <v>53.597463325659398</v>
      </c>
      <c r="X88" s="135">
        <v>52.621366337521437</v>
      </c>
      <c r="Y88" s="136">
        <v>52.621366337521437</v>
      </c>
      <c r="Z88" s="135">
        <v>50.491268483619137</v>
      </c>
      <c r="AA88" s="136">
        <v>50.491268483619137</v>
      </c>
      <c r="AB88" s="17"/>
    </row>
    <row r="89" spans="1:28" ht="12.75" customHeight="1">
      <c r="A89" s="9"/>
      <c r="B89" s="70"/>
      <c r="C89" s="71"/>
      <c r="D89" s="70"/>
      <c r="E89" s="71"/>
      <c r="F89" s="70"/>
      <c r="G89" s="71"/>
      <c r="H89" s="70"/>
      <c r="I89" s="71"/>
      <c r="J89" s="70"/>
      <c r="K89" s="71"/>
      <c r="L89" s="70"/>
      <c r="M89" s="71"/>
      <c r="N89" s="70"/>
      <c r="O89" s="71"/>
      <c r="P89" s="70"/>
      <c r="Q89" s="71"/>
      <c r="R89" s="70"/>
      <c r="S89" s="71"/>
      <c r="T89" s="70"/>
      <c r="U89" s="71"/>
      <c r="V89" s="70"/>
      <c r="W89" s="71"/>
      <c r="X89" s="70"/>
      <c r="Y89" s="71"/>
      <c r="Z89" s="70"/>
      <c r="AA89" s="71"/>
      <c r="AB89" s="17"/>
    </row>
    <row r="90" spans="1:28" ht="12.75" customHeight="1">
      <c r="A90" s="9" t="s">
        <v>63</v>
      </c>
      <c r="B90" s="70"/>
      <c r="C90" s="71"/>
      <c r="D90" s="70"/>
      <c r="E90" s="71"/>
      <c r="F90" s="70"/>
      <c r="G90" s="71"/>
      <c r="H90" s="70"/>
      <c r="I90" s="71"/>
      <c r="J90" s="70"/>
      <c r="K90" s="71"/>
      <c r="L90" s="70"/>
      <c r="M90" s="71"/>
      <c r="N90" s="70"/>
      <c r="O90" s="71"/>
      <c r="P90" s="70"/>
      <c r="Q90" s="71"/>
      <c r="R90" s="70"/>
      <c r="S90" s="71"/>
      <c r="T90" s="70"/>
      <c r="U90" s="71"/>
      <c r="V90" s="70"/>
      <c r="W90" s="71"/>
      <c r="X90" s="70"/>
      <c r="Y90" s="71"/>
      <c r="Z90" s="70"/>
      <c r="AA90" s="71"/>
      <c r="AB90" s="17"/>
    </row>
    <row r="91" spans="1:28" ht="12.75" customHeight="1">
      <c r="A91" s="29" t="s">
        <v>64</v>
      </c>
      <c r="B91" s="68">
        <v>3062135.2123417528</v>
      </c>
      <c r="C91" s="69">
        <v>3062135.2123417528</v>
      </c>
      <c r="D91" s="68">
        <v>2968211</v>
      </c>
      <c r="E91" s="69">
        <v>2968211</v>
      </c>
      <c r="F91" s="68">
        <v>3054415.2774783224</v>
      </c>
      <c r="G91" s="69">
        <v>3054415.2774783224</v>
      </c>
      <c r="H91" s="68">
        <v>3096883.5793298916</v>
      </c>
      <c r="I91" s="69">
        <v>3096883.5793298916</v>
      </c>
      <c r="J91" s="68">
        <v>3009811</v>
      </c>
      <c r="K91" s="69">
        <v>3009811</v>
      </c>
      <c r="L91" s="68">
        <v>2945883</v>
      </c>
      <c r="M91" s="69">
        <v>2945883</v>
      </c>
      <c r="N91" s="68">
        <v>2960579.9708380671</v>
      </c>
      <c r="O91" s="69">
        <v>2960579.9708380671</v>
      </c>
      <c r="P91" s="68">
        <v>2869424.2874880745</v>
      </c>
      <c r="Q91" s="69">
        <v>2869424.2874880745</v>
      </c>
      <c r="R91" s="68">
        <v>2805054.0744393002</v>
      </c>
      <c r="S91" s="69">
        <v>2805054.0744393002</v>
      </c>
      <c r="T91" s="68">
        <f>U91</f>
        <v>2699922.5067748833</v>
      </c>
      <c r="U91" s="69">
        <v>2699922.5067748833</v>
      </c>
      <c r="V91" s="68">
        <v>2581494.9595386204</v>
      </c>
      <c r="W91" s="69">
        <v>2581494.9595386204</v>
      </c>
      <c r="X91" s="68">
        <v>2549190.0796272485</v>
      </c>
      <c r="Y91" s="69">
        <v>2549190.0796272485</v>
      </c>
      <c r="Z91" s="68">
        <v>2550011.2192302668</v>
      </c>
      <c r="AA91" s="69">
        <v>2550011.2192302668</v>
      </c>
      <c r="AB91" s="17"/>
    </row>
    <row r="92" spans="1:28" ht="12.75" customHeight="1">
      <c r="A92" s="29" t="s">
        <v>65</v>
      </c>
      <c r="B92" s="68">
        <v>-8066.8296618366039</v>
      </c>
      <c r="C92" s="69">
        <v>-8066.8296618366039</v>
      </c>
      <c r="D92" s="68">
        <v>-7999</v>
      </c>
      <c r="E92" s="69">
        <v>-7999</v>
      </c>
      <c r="F92" s="68">
        <v>-7713.6034099748558</v>
      </c>
      <c r="G92" s="69">
        <v>-7713.6034099748558</v>
      </c>
      <c r="H92" s="68">
        <v>-7918.0481799293757</v>
      </c>
      <c r="I92" s="69">
        <v>-7918.0481799293757</v>
      </c>
      <c r="J92" s="68">
        <v>-8334</v>
      </c>
      <c r="K92" s="69">
        <v>-8334</v>
      </c>
      <c r="L92" s="68">
        <v>-8613</v>
      </c>
      <c r="M92" s="69">
        <v>-8613</v>
      </c>
      <c r="N92" s="68">
        <v>-9002</v>
      </c>
      <c r="O92" s="69">
        <v>-9002</v>
      </c>
      <c r="P92" s="68">
        <v>-8598.2676164216518</v>
      </c>
      <c r="Q92" s="69">
        <v>-8598.2676164216518</v>
      </c>
      <c r="R92" s="68">
        <v>-8211.7089853663492</v>
      </c>
      <c r="S92" s="69">
        <v>-8211.7089853663492</v>
      </c>
      <c r="T92" s="68">
        <f>U92</f>
        <v>-8786.3111821580569</v>
      </c>
      <c r="U92" s="69">
        <v>-8786.3111821580569</v>
      </c>
      <c r="V92" s="68">
        <v>-9405.4177377818796</v>
      </c>
      <c r="W92" s="69">
        <v>-9405.4177377818796</v>
      </c>
      <c r="X92" s="68">
        <v>-9823</v>
      </c>
      <c r="Y92" s="69">
        <v>-9823</v>
      </c>
      <c r="Z92" s="68">
        <v>-10218</v>
      </c>
      <c r="AA92" s="69">
        <v>-10218</v>
      </c>
      <c r="AB92" s="17"/>
    </row>
    <row r="93" spans="1:28" ht="12.75" customHeight="1">
      <c r="A93" s="29" t="s">
        <v>66</v>
      </c>
      <c r="B93" s="68">
        <v>3054068.3826799165</v>
      </c>
      <c r="C93" s="69">
        <v>3054068.3826799165</v>
      </c>
      <c r="D93" s="68">
        <v>2960212</v>
      </c>
      <c r="E93" s="69">
        <v>2960212</v>
      </c>
      <c r="F93" s="68">
        <v>3046701.6740683476</v>
      </c>
      <c r="G93" s="69">
        <v>3046701.6740683476</v>
      </c>
      <c r="H93" s="68">
        <v>3088965.531149962</v>
      </c>
      <c r="I93" s="69">
        <v>3088965.531149962</v>
      </c>
      <c r="J93" s="68">
        <v>3001478</v>
      </c>
      <c r="K93" s="69">
        <v>3001478</v>
      </c>
      <c r="L93" s="68">
        <v>2937270</v>
      </c>
      <c r="M93" s="69">
        <v>2937270</v>
      </c>
      <c r="N93" s="68">
        <v>2951579.2181946225</v>
      </c>
      <c r="O93" s="69">
        <v>2951579.2181946225</v>
      </c>
      <c r="P93" s="68">
        <v>2860826.0198716531</v>
      </c>
      <c r="Q93" s="69">
        <v>2860826.0198716531</v>
      </c>
      <c r="R93" s="68">
        <v>2796842.3654539338</v>
      </c>
      <c r="S93" s="69">
        <v>2796842.3654539338</v>
      </c>
      <c r="T93" s="68">
        <f>U93</f>
        <v>2691136.1955927252</v>
      </c>
      <c r="U93" s="69">
        <v>2691136.1955927252</v>
      </c>
      <c r="V93" s="68">
        <v>2572089.5418008384</v>
      </c>
      <c r="W93" s="69">
        <v>2572089.5418008384</v>
      </c>
      <c r="X93" s="68">
        <v>2539366.3270690721</v>
      </c>
      <c r="Y93" s="69">
        <v>2539366.3270690721</v>
      </c>
      <c r="Z93" s="68">
        <v>2539792.1597200846</v>
      </c>
      <c r="AA93" s="69">
        <v>2539792.1597200846</v>
      </c>
      <c r="AB93" s="17"/>
    </row>
    <row r="94" spans="1:28" s="133" customFormat="1" ht="12.75" customHeight="1" thickBot="1">
      <c r="A94" s="137" t="s">
        <v>67</v>
      </c>
      <c r="B94" s="130">
        <v>0.26343806208568876</v>
      </c>
      <c r="C94" s="131">
        <v>0.26343806208568876</v>
      </c>
      <c r="D94" s="130">
        <v>0.26948892784239398</v>
      </c>
      <c r="E94" s="131">
        <v>0.26948892784239398</v>
      </c>
      <c r="F94" s="130">
        <v>0.25253944566251274</v>
      </c>
      <c r="G94" s="131">
        <v>0.25253944566251274</v>
      </c>
      <c r="H94" s="130">
        <v>0.25567794129486437</v>
      </c>
      <c r="I94" s="131">
        <v>0.25567794129486437</v>
      </c>
      <c r="J94" s="130">
        <v>0.27689446280846203</v>
      </c>
      <c r="K94" s="131">
        <v>0.27689446280846203</v>
      </c>
      <c r="L94" s="130">
        <v>0.29237413705839643</v>
      </c>
      <c r="M94" s="131">
        <v>0.29237413705839643</v>
      </c>
      <c r="N94" s="130">
        <v>0.30406204489222954</v>
      </c>
      <c r="O94" s="131">
        <v>0.30406204489222954</v>
      </c>
      <c r="P94" s="130">
        <v>0.29965131521029503</v>
      </c>
      <c r="Q94" s="131">
        <v>0.29965131521029503</v>
      </c>
      <c r="R94" s="130">
        <v>0.29274690495967642</v>
      </c>
      <c r="S94" s="131">
        <v>0.29274690495967642</v>
      </c>
      <c r="T94" s="130">
        <v>0.32542827285267156</v>
      </c>
      <c r="U94" s="131">
        <v>0.32542827285267156</v>
      </c>
      <c r="V94" s="130">
        <v>0.36433996134793423</v>
      </c>
      <c r="W94" s="131">
        <v>0.36433996134793423</v>
      </c>
      <c r="X94" s="130">
        <v>0.38533807574821388</v>
      </c>
      <c r="Y94" s="131">
        <v>0.38533807574821388</v>
      </c>
      <c r="Z94" s="130">
        <v>0.400704119375771</v>
      </c>
      <c r="AA94" s="131">
        <v>0.400704119375771</v>
      </c>
      <c r="AB94" s="17"/>
    </row>
    <row r="95" spans="1:28" ht="12.75" customHeight="1" thickBot="1">
      <c r="A95" s="1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12"/>
    </row>
    <row r="96" spans="1:28" ht="12.75" customHeight="1">
      <c r="A96" s="18" t="s">
        <v>68</v>
      </c>
      <c r="B96" s="46">
        <v>926500</v>
      </c>
      <c r="C96" s="74">
        <v>926500</v>
      </c>
      <c r="D96" s="46">
        <v>891992</v>
      </c>
      <c r="E96" s="74">
        <v>891992</v>
      </c>
      <c r="F96" s="46">
        <v>919298</v>
      </c>
      <c r="G96" s="74">
        <v>919298</v>
      </c>
      <c r="H96" s="46">
        <v>884934</v>
      </c>
      <c r="I96" s="74">
        <v>884934</v>
      </c>
      <c r="J96" s="46">
        <v>866914</v>
      </c>
      <c r="K96" s="74">
        <v>866914</v>
      </c>
      <c r="L96" s="46">
        <v>859320</v>
      </c>
      <c r="M96" s="74">
        <v>859320</v>
      </c>
      <c r="N96" s="46">
        <v>881588</v>
      </c>
      <c r="O96" s="74">
        <v>881588</v>
      </c>
      <c r="P96" s="46">
        <v>851025</v>
      </c>
      <c r="Q96" s="74">
        <v>851025</v>
      </c>
      <c r="R96" s="46">
        <v>828377</v>
      </c>
      <c r="S96" s="74">
        <v>828377</v>
      </c>
      <c r="T96" s="46">
        <f>U96</f>
        <v>787490</v>
      </c>
      <c r="U96" s="74">
        <v>787490</v>
      </c>
      <c r="V96" s="46">
        <v>753104</v>
      </c>
      <c r="W96" s="74">
        <v>753104</v>
      </c>
      <c r="X96" s="46">
        <v>754768</v>
      </c>
      <c r="Y96" s="74">
        <v>754768</v>
      </c>
      <c r="Z96" s="46">
        <v>761144</v>
      </c>
      <c r="AA96" s="74">
        <v>761144</v>
      </c>
      <c r="AB96" s="15"/>
    </row>
    <row r="97" spans="1:28" ht="12.75" customHeight="1">
      <c r="A97" s="29" t="s">
        <v>69</v>
      </c>
      <c r="B97" s="48">
        <v>175004</v>
      </c>
      <c r="C97" s="75">
        <v>175004</v>
      </c>
      <c r="D97" s="48">
        <v>170364</v>
      </c>
      <c r="E97" s="75">
        <v>170364</v>
      </c>
      <c r="F97" s="48">
        <v>173736</v>
      </c>
      <c r="G97" s="75">
        <v>173736</v>
      </c>
      <c r="H97" s="48">
        <v>170757</v>
      </c>
      <c r="I97" s="75">
        <v>170757</v>
      </c>
      <c r="J97" s="48">
        <v>166144</v>
      </c>
      <c r="K97" s="75">
        <v>166144</v>
      </c>
      <c r="L97" s="48">
        <v>162956</v>
      </c>
      <c r="M97" s="75">
        <v>162956</v>
      </c>
      <c r="N97" s="48">
        <v>159890</v>
      </c>
      <c r="O97" s="75">
        <v>159890</v>
      </c>
      <c r="P97" s="48">
        <v>158539</v>
      </c>
      <c r="Q97" s="75">
        <v>158539</v>
      </c>
      <c r="R97" s="48">
        <v>154593</v>
      </c>
      <c r="S97" s="75">
        <v>154593</v>
      </c>
      <c r="T97" s="48">
        <f t="shared" ref="T97:T101" si="22">U97</f>
        <v>154821</v>
      </c>
      <c r="U97" s="75">
        <v>154821</v>
      </c>
      <c r="V97" s="48">
        <v>151846</v>
      </c>
      <c r="W97" s="75">
        <v>151846</v>
      </c>
      <c r="X97" s="48">
        <v>159423</v>
      </c>
      <c r="Y97" s="75">
        <v>159423</v>
      </c>
      <c r="Z97" s="48">
        <v>154772</v>
      </c>
      <c r="AA97" s="75">
        <v>154772</v>
      </c>
      <c r="AB97" s="15"/>
    </row>
    <row r="98" spans="1:28" ht="12.75" customHeight="1">
      <c r="A98" s="29" t="s">
        <v>70</v>
      </c>
      <c r="B98" s="48">
        <v>189962</v>
      </c>
      <c r="C98" s="75">
        <v>189962</v>
      </c>
      <c r="D98" s="48">
        <v>184409</v>
      </c>
      <c r="E98" s="75">
        <v>184409</v>
      </c>
      <c r="F98" s="48">
        <v>189005</v>
      </c>
      <c r="G98" s="75">
        <v>189005</v>
      </c>
      <c r="H98" s="48">
        <v>185840</v>
      </c>
      <c r="I98" s="75">
        <v>185840</v>
      </c>
      <c r="J98" s="48">
        <v>180615</v>
      </c>
      <c r="K98" s="75">
        <v>180615</v>
      </c>
      <c r="L98" s="48">
        <v>177517</v>
      </c>
      <c r="M98" s="75">
        <v>177517</v>
      </c>
      <c r="N98" s="48">
        <v>175476</v>
      </c>
      <c r="O98" s="75">
        <v>175476</v>
      </c>
      <c r="P98" s="48">
        <v>172926</v>
      </c>
      <c r="Q98" s="75">
        <v>172926</v>
      </c>
      <c r="R98" s="48">
        <v>163008</v>
      </c>
      <c r="S98" s="75">
        <v>163008</v>
      </c>
      <c r="T98" s="48">
        <f t="shared" si="22"/>
        <v>168375</v>
      </c>
      <c r="U98" s="75">
        <v>168375</v>
      </c>
      <c r="V98" s="48">
        <v>164984</v>
      </c>
      <c r="W98" s="75">
        <v>164984</v>
      </c>
      <c r="X98" s="48">
        <v>172223</v>
      </c>
      <c r="Y98" s="75">
        <v>172223</v>
      </c>
      <c r="Z98" s="48">
        <v>167842</v>
      </c>
      <c r="AA98" s="75">
        <v>167842</v>
      </c>
      <c r="AB98" s="15"/>
    </row>
    <row r="99" spans="1:28" ht="12.75" customHeight="1">
      <c r="A99" s="29" t="s">
        <v>71</v>
      </c>
      <c r="B99" s="48">
        <v>21106</v>
      </c>
      <c r="C99" s="75">
        <v>21106</v>
      </c>
      <c r="D99" s="48">
        <v>15279</v>
      </c>
      <c r="E99" s="75">
        <v>15279</v>
      </c>
      <c r="F99" s="48">
        <v>11884</v>
      </c>
      <c r="G99" s="75">
        <v>11884</v>
      </c>
      <c r="H99" s="48">
        <v>16135</v>
      </c>
      <c r="I99" s="75">
        <v>16135</v>
      </c>
      <c r="J99" s="48">
        <v>15747</v>
      </c>
      <c r="K99" s="75">
        <v>15747</v>
      </c>
      <c r="L99" s="48">
        <v>15508</v>
      </c>
      <c r="M99" s="75">
        <v>15508</v>
      </c>
      <c r="N99" s="48">
        <v>14828</v>
      </c>
      <c r="O99" s="75">
        <v>14828</v>
      </c>
      <c r="P99" s="48">
        <v>14488</v>
      </c>
      <c r="Q99" s="75">
        <v>14488</v>
      </c>
      <c r="R99" s="48">
        <v>13963</v>
      </c>
      <c r="S99" s="75">
        <v>13963</v>
      </c>
      <c r="T99" s="48">
        <f t="shared" si="22"/>
        <v>13362</v>
      </c>
      <c r="U99" s="75">
        <v>13362</v>
      </c>
      <c r="V99" s="48">
        <v>8178</v>
      </c>
      <c r="W99" s="75">
        <v>8178</v>
      </c>
      <c r="X99" s="48">
        <v>7920</v>
      </c>
      <c r="Y99" s="75">
        <v>7920</v>
      </c>
      <c r="Z99" s="48">
        <v>7865</v>
      </c>
      <c r="AA99" s="75">
        <v>7865</v>
      </c>
      <c r="AB99" s="15"/>
    </row>
    <row r="100" spans="1:28" ht="12.75" customHeight="1">
      <c r="A100" s="29" t="s">
        <v>72</v>
      </c>
      <c r="B100" s="48">
        <v>211068</v>
      </c>
      <c r="C100" s="49">
        <v>211068</v>
      </c>
      <c r="D100" s="48">
        <v>199688</v>
      </c>
      <c r="E100" s="49">
        <v>199688</v>
      </c>
      <c r="F100" s="48">
        <v>200889</v>
      </c>
      <c r="G100" s="49">
        <v>200889</v>
      </c>
      <c r="H100" s="48">
        <v>201976</v>
      </c>
      <c r="I100" s="49">
        <v>201976</v>
      </c>
      <c r="J100" s="48">
        <v>196362</v>
      </c>
      <c r="K100" s="49">
        <v>196362</v>
      </c>
      <c r="L100" s="48">
        <v>193025</v>
      </c>
      <c r="M100" s="49">
        <v>193025</v>
      </c>
      <c r="N100" s="48">
        <v>190304</v>
      </c>
      <c r="O100" s="49">
        <v>190304</v>
      </c>
      <c r="P100" s="48">
        <v>187414</v>
      </c>
      <c r="Q100" s="49">
        <v>187414</v>
      </c>
      <c r="R100" s="48">
        <v>176971</v>
      </c>
      <c r="S100" s="49">
        <v>176971</v>
      </c>
      <c r="T100" s="48">
        <f t="shared" si="22"/>
        <v>181737</v>
      </c>
      <c r="U100" s="49">
        <v>181737</v>
      </c>
      <c r="V100" s="48">
        <v>173162</v>
      </c>
      <c r="W100" s="49">
        <v>173162</v>
      </c>
      <c r="X100" s="48">
        <v>180143</v>
      </c>
      <c r="Y100" s="49">
        <v>180143</v>
      </c>
      <c r="Z100" s="48">
        <v>175707</v>
      </c>
      <c r="AA100" s="49">
        <v>175707</v>
      </c>
      <c r="AB100" s="15"/>
    </row>
    <row r="101" spans="1:28" ht="12.75" customHeight="1">
      <c r="A101" s="29" t="s">
        <v>73</v>
      </c>
      <c r="B101" s="48">
        <v>3991639</v>
      </c>
      <c r="C101" s="49">
        <v>3991639</v>
      </c>
      <c r="D101" s="48">
        <v>3401754</v>
      </c>
      <c r="E101" s="49">
        <v>3401754</v>
      </c>
      <c r="F101" s="48">
        <v>4067497</v>
      </c>
      <c r="G101" s="49">
        <v>4067497</v>
      </c>
      <c r="H101" s="48">
        <v>4097935</v>
      </c>
      <c r="I101" s="49">
        <v>4097935</v>
      </c>
      <c r="J101" s="48">
        <v>3860124</v>
      </c>
      <c r="K101" s="49">
        <v>3860124</v>
      </c>
      <c r="L101" s="48">
        <v>3539598</v>
      </c>
      <c r="M101" s="49">
        <v>3539598</v>
      </c>
      <c r="N101" s="48">
        <v>4069779</v>
      </c>
      <c r="O101" s="49">
        <v>4069779</v>
      </c>
      <c r="P101" s="48">
        <v>4003075</v>
      </c>
      <c r="Q101" s="49">
        <v>4003075</v>
      </c>
      <c r="R101" s="48">
        <v>3749851</v>
      </c>
      <c r="S101" s="49">
        <v>3749851</v>
      </c>
      <c r="T101" s="48">
        <f t="shared" si="22"/>
        <v>3352452</v>
      </c>
      <c r="U101" s="49">
        <v>3352452</v>
      </c>
      <c r="V101" s="48">
        <v>3564293</v>
      </c>
      <c r="W101" s="49">
        <v>3564293</v>
      </c>
      <c r="X101" s="48">
        <v>3619072</v>
      </c>
      <c r="Y101" s="49">
        <v>3619072</v>
      </c>
      <c r="Z101" s="48">
        <v>3671255</v>
      </c>
      <c r="AA101" s="49">
        <v>3671255</v>
      </c>
      <c r="AB101" s="15"/>
    </row>
    <row r="102" spans="1:28" ht="12.75" customHeight="1">
      <c r="A102" s="26" t="s">
        <v>74</v>
      </c>
      <c r="B102" s="76">
        <v>18.88872099298435</v>
      </c>
      <c r="C102" s="77">
        <v>18.88872099298435</v>
      </c>
      <c r="D102" s="76">
        <v>19.099274432954555</v>
      </c>
      <c r="E102" s="77">
        <v>19.099274432954555</v>
      </c>
      <c r="F102" s="76">
        <v>18.898768408067895</v>
      </c>
      <c r="G102" s="77">
        <v>18.898768408067895</v>
      </c>
      <c r="H102" s="76">
        <v>19.296015296055977</v>
      </c>
      <c r="I102" s="77">
        <v>19.296015296055977</v>
      </c>
      <c r="J102" s="76">
        <v>19.164992144549515</v>
      </c>
      <c r="K102" s="77">
        <v>19.164992144549515</v>
      </c>
      <c r="L102" s="76">
        <v>18.963366382721222</v>
      </c>
      <c r="M102" s="77">
        <v>18.963366382721222</v>
      </c>
      <c r="N102" s="76">
        <v>18.13658988098749</v>
      </c>
      <c r="O102" s="77">
        <v>18.13658988098749</v>
      </c>
      <c r="P102" s="76">
        <v>18.629182456449573</v>
      </c>
      <c r="Q102" s="77">
        <v>18.629182456449573</v>
      </c>
      <c r="R102" s="76">
        <v>18.662155033275912</v>
      </c>
      <c r="S102" s="77">
        <v>18.662155033275912</v>
      </c>
      <c r="T102" s="76">
        <f>(U102)</f>
        <v>19.660059175354608</v>
      </c>
      <c r="U102" s="77">
        <f>(U97/U96)*100</f>
        <v>19.660059175354608</v>
      </c>
      <c r="V102" s="76">
        <v>20.162686694002421</v>
      </c>
      <c r="W102" s="77">
        <v>20.162686694002421</v>
      </c>
      <c r="X102" s="76">
        <v>21.122119644712019</v>
      </c>
      <c r="Y102" s="77">
        <v>21.122119644712019</v>
      </c>
      <c r="Z102" s="76">
        <v>20.334128627434495</v>
      </c>
      <c r="AA102" s="77">
        <v>20.334128627434495</v>
      </c>
      <c r="AB102" s="16"/>
    </row>
    <row r="103" spans="1:28" ht="12.75" customHeight="1">
      <c r="A103" s="26" t="s">
        <v>75</v>
      </c>
      <c r="B103" s="76">
        <v>20.503184025903938</v>
      </c>
      <c r="C103" s="77">
        <v>20.503184025903938</v>
      </c>
      <c r="D103" s="76">
        <v>20.673840124126674</v>
      </c>
      <c r="E103" s="77">
        <v>20.673840124126674</v>
      </c>
      <c r="F103" s="76">
        <v>20.559709691525491</v>
      </c>
      <c r="G103" s="77">
        <v>20.559709691525491</v>
      </c>
      <c r="H103" s="76">
        <v>21.000436190721569</v>
      </c>
      <c r="I103" s="77">
        <v>21.000436190721569</v>
      </c>
      <c r="J103" s="76">
        <v>20.834246534258298</v>
      </c>
      <c r="K103" s="77">
        <v>20.834246534258298</v>
      </c>
      <c r="L103" s="76">
        <v>20.657845738490899</v>
      </c>
      <c r="M103" s="77">
        <v>20.657845738490899</v>
      </c>
      <c r="N103" s="76">
        <v>19.904535905661149</v>
      </c>
      <c r="O103" s="77">
        <v>19.904535905661149</v>
      </c>
      <c r="P103" s="76">
        <v>20.319732087776504</v>
      </c>
      <c r="Q103" s="77">
        <v>20.319732087776504</v>
      </c>
      <c r="R103" s="76">
        <v>19.677996854089383</v>
      </c>
      <c r="S103" s="77">
        <v>19.677996854089383</v>
      </c>
      <c r="T103" s="76">
        <f>(U103)</f>
        <v>21.381223888557315</v>
      </c>
      <c r="U103" s="77">
        <f>(U98/U96)*100</f>
        <v>21.381223888557315</v>
      </c>
      <c r="V103" s="76">
        <v>21.907200067985297</v>
      </c>
      <c r="W103" s="77">
        <v>21.907200067985297</v>
      </c>
      <c r="X103" s="76">
        <v>22.818005002861806</v>
      </c>
      <c r="Y103" s="77">
        <v>22.818005002861806</v>
      </c>
      <c r="Z103" s="76">
        <v>22.051280703782727</v>
      </c>
      <c r="AA103" s="77">
        <v>22.051280703782727</v>
      </c>
      <c r="AB103" s="41"/>
    </row>
    <row r="104" spans="1:28" ht="12.75" customHeight="1">
      <c r="A104" s="26" t="s">
        <v>76</v>
      </c>
      <c r="B104" s="76">
        <v>22.78121964382083</v>
      </c>
      <c r="C104" s="77">
        <v>22.78121964382083</v>
      </c>
      <c r="D104" s="76">
        <v>22.386747863209536</v>
      </c>
      <c r="E104" s="77">
        <v>22.386747863209536</v>
      </c>
      <c r="F104" s="76">
        <v>21.852435227749869</v>
      </c>
      <c r="G104" s="77">
        <v>21.852435227749869</v>
      </c>
      <c r="H104" s="76">
        <v>22.823849010208672</v>
      </c>
      <c r="I104" s="77">
        <v>22.823849010208672</v>
      </c>
      <c r="J104" s="76">
        <v>22.6506896877891</v>
      </c>
      <c r="K104" s="77">
        <v>22.6506896877891</v>
      </c>
      <c r="L104" s="76">
        <v>22.462528510915607</v>
      </c>
      <c r="M104" s="77">
        <v>22.462528510915607</v>
      </c>
      <c r="N104" s="76">
        <v>21.586500723694062</v>
      </c>
      <c r="O104" s="77">
        <v>21.586500723694062</v>
      </c>
      <c r="P104" s="76">
        <v>22.022149760582828</v>
      </c>
      <c r="Q104" s="77">
        <v>22.022149760582828</v>
      </c>
      <c r="R104" s="76">
        <v>21.36358204054434</v>
      </c>
      <c r="S104" s="77">
        <v>21.36358204054434</v>
      </c>
      <c r="T104" s="76">
        <f>(U104)</f>
        <v>23.078007339775745</v>
      </c>
      <c r="U104" s="77">
        <f>(U100/U96)*100</f>
        <v>23.078007339775745</v>
      </c>
      <c r="V104" s="76">
        <v>22.99310586585651</v>
      </c>
      <c r="W104" s="77">
        <v>22.99310586585651</v>
      </c>
      <c r="X104" s="76">
        <v>23.867334068216987</v>
      </c>
      <c r="Y104" s="77">
        <v>23.867334068216987</v>
      </c>
      <c r="Z104" s="76">
        <v>23.084593716826252</v>
      </c>
      <c r="AA104" s="77">
        <v>23.084593716826252</v>
      </c>
      <c r="AB104" s="41"/>
    </row>
    <row r="105" spans="1:28" ht="12.75" customHeight="1" thickBot="1">
      <c r="A105" s="33" t="s">
        <v>77</v>
      </c>
      <c r="B105" s="78">
        <v>4.7589974945129061</v>
      </c>
      <c r="C105" s="79">
        <v>4.7589974945129061</v>
      </c>
      <c r="D105" s="78">
        <v>5.4209975206907961</v>
      </c>
      <c r="E105" s="79">
        <v>5.4209975206907961</v>
      </c>
      <c r="F105" s="78">
        <v>4.6467151665999999</v>
      </c>
      <c r="G105" s="79">
        <v>4.6467151665999999</v>
      </c>
      <c r="H105" s="78">
        <v>4.5349670016727943</v>
      </c>
      <c r="I105" s="79">
        <v>4.5349670016727943</v>
      </c>
      <c r="J105" s="78">
        <v>4.6789947680437214</v>
      </c>
      <c r="K105" s="79">
        <v>4.6789947680437214</v>
      </c>
      <c r="L105" s="78">
        <v>5.0151740395378228</v>
      </c>
      <c r="M105" s="79">
        <v>5.0151740395378228</v>
      </c>
      <c r="N105" s="78">
        <v>4.3116837548181364</v>
      </c>
      <c r="O105" s="79">
        <v>4.3116837548181364</v>
      </c>
      <c r="P105" s="78">
        <v>4.3198291313552701</v>
      </c>
      <c r="Q105" s="79">
        <v>4.3198291313552701</v>
      </c>
      <c r="R105" s="78">
        <v>4.3470527228948566</v>
      </c>
      <c r="S105" s="79">
        <v>4.3470527228948566</v>
      </c>
      <c r="T105" s="78">
        <f>(U105)</f>
        <v>5.0224432743556058</v>
      </c>
      <c r="U105" s="79">
        <f>(U98/U101)*100</f>
        <v>5.0224432743556058</v>
      </c>
      <c r="V105" s="78">
        <v>4.6288001575628037</v>
      </c>
      <c r="W105" s="79">
        <v>4.6288001575628037</v>
      </c>
      <c r="X105" s="78">
        <v>4.7587613620287188</v>
      </c>
      <c r="Y105" s="79">
        <v>4.7587613620287188</v>
      </c>
      <c r="Z105" s="78">
        <v>4.5717881215006857</v>
      </c>
      <c r="AA105" s="79">
        <v>4.5717881215006857</v>
      </c>
      <c r="AB105" s="16"/>
    </row>
    <row r="106" spans="1:28" s="3" customFormat="1" ht="12.75" customHeight="1" thickBot="1"/>
    <row r="107" spans="1:28" s="112" customFormat="1" ht="12.75" customHeight="1">
      <c r="A107" s="35" t="s">
        <v>78</v>
      </c>
      <c r="B107" s="123"/>
      <c r="C107" s="109"/>
      <c r="D107" s="123"/>
      <c r="E107" s="109"/>
      <c r="F107" s="123"/>
      <c r="G107" s="109"/>
      <c r="H107" s="123"/>
      <c r="I107" s="109"/>
      <c r="J107" s="123"/>
      <c r="K107" s="109"/>
      <c r="L107" s="123"/>
      <c r="M107" s="109"/>
      <c r="N107" s="123"/>
      <c r="O107" s="109"/>
      <c r="P107" s="123"/>
      <c r="Q107" s="109"/>
      <c r="R107" s="123"/>
      <c r="S107" s="109"/>
      <c r="T107" s="110"/>
      <c r="U107" s="110"/>
      <c r="V107" s="110"/>
      <c r="W107" s="111"/>
      <c r="X107" s="110"/>
    </row>
    <row r="108" spans="1:28" s="112" customFormat="1" ht="12.75" customHeight="1">
      <c r="A108" s="113" t="s">
        <v>72</v>
      </c>
      <c r="B108" s="124">
        <v>211068</v>
      </c>
      <c r="C108" s="114">
        <v>211068</v>
      </c>
      <c r="D108" s="124">
        <v>199688</v>
      </c>
      <c r="E108" s="114">
        <v>199688</v>
      </c>
      <c r="F108" s="124">
        <v>200889</v>
      </c>
      <c r="G108" s="114">
        <v>200889</v>
      </c>
      <c r="H108" s="124">
        <v>201976</v>
      </c>
      <c r="I108" s="114">
        <v>201976</v>
      </c>
      <c r="J108" s="124">
        <v>196362</v>
      </c>
      <c r="K108" s="114">
        <v>196362</v>
      </c>
      <c r="L108" s="124">
        <v>193025</v>
      </c>
      <c r="M108" s="114">
        <v>193025</v>
      </c>
      <c r="N108" s="124">
        <v>190304</v>
      </c>
      <c r="O108" s="114">
        <v>190304</v>
      </c>
      <c r="P108" s="124">
        <v>187414</v>
      </c>
      <c r="Q108" s="114">
        <v>187414</v>
      </c>
      <c r="R108" s="124">
        <v>176971.38539740036</v>
      </c>
      <c r="S108" s="114">
        <v>176971.38539740036</v>
      </c>
      <c r="T108" s="110"/>
      <c r="U108" s="110"/>
      <c r="V108" s="110"/>
      <c r="W108" s="111"/>
      <c r="X108" s="110"/>
    </row>
    <row r="109" spans="1:28" s="112" customFormat="1" ht="12.75" customHeight="1">
      <c r="A109" s="115" t="s">
        <v>69</v>
      </c>
      <c r="B109" s="125">
        <v>175004</v>
      </c>
      <c r="C109" s="116">
        <v>175004</v>
      </c>
      <c r="D109" s="125">
        <v>170364</v>
      </c>
      <c r="E109" s="116">
        <v>170364</v>
      </c>
      <c r="F109" s="125">
        <v>173736</v>
      </c>
      <c r="G109" s="116">
        <v>173736</v>
      </c>
      <c r="H109" s="125">
        <v>170757</v>
      </c>
      <c r="I109" s="116">
        <v>170757</v>
      </c>
      <c r="J109" s="125">
        <v>166144</v>
      </c>
      <c r="K109" s="116">
        <v>166144</v>
      </c>
      <c r="L109" s="125">
        <v>162956</v>
      </c>
      <c r="M109" s="116">
        <v>162956</v>
      </c>
      <c r="N109" s="125">
        <v>159890</v>
      </c>
      <c r="O109" s="116">
        <v>159890</v>
      </c>
      <c r="P109" s="125">
        <v>158539</v>
      </c>
      <c r="Q109" s="116">
        <v>158539</v>
      </c>
      <c r="R109" s="125">
        <v>154593.19639740037</v>
      </c>
      <c r="S109" s="116">
        <v>154593.19639740037</v>
      </c>
      <c r="T109" s="110"/>
      <c r="U109" s="110"/>
      <c r="V109" s="110"/>
      <c r="W109" s="111"/>
      <c r="X109" s="110"/>
    </row>
    <row r="110" spans="1:28" s="112" customFormat="1" ht="12.75" customHeight="1">
      <c r="A110" s="115" t="s">
        <v>79</v>
      </c>
      <c r="B110" s="125">
        <v>14958</v>
      </c>
      <c r="C110" s="116">
        <v>14958</v>
      </c>
      <c r="D110" s="125">
        <v>14045</v>
      </c>
      <c r="E110" s="116">
        <v>14045</v>
      </c>
      <c r="F110" s="125">
        <v>15269</v>
      </c>
      <c r="G110" s="116">
        <v>15269</v>
      </c>
      <c r="H110" s="125">
        <v>15084</v>
      </c>
      <c r="I110" s="116">
        <v>15084</v>
      </c>
      <c r="J110" s="125">
        <v>14471</v>
      </c>
      <c r="K110" s="116">
        <v>14471</v>
      </c>
      <c r="L110" s="125">
        <v>14561</v>
      </c>
      <c r="M110" s="116">
        <v>14561</v>
      </c>
      <c r="N110" s="125">
        <v>15586</v>
      </c>
      <c r="O110" s="116">
        <v>15586</v>
      </c>
      <c r="P110" s="125">
        <v>14387</v>
      </c>
      <c r="Q110" s="116">
        <v>14387</v>
      </c>
      <c r="R110" s="125">
        <v>8414.73</v>
      </c>
      <c r="S110" s="116">
        <v>8414.73</v>
      </c>
      <c r="T110" s="110"/>
      <c r="U110" s="110"/>
      <c r="V110" s="110"/>
      <c r="W110" s="111"/>
      <c r="X110" s="110"/>
    </row>
    <row r="111" spans="1:28" s="112" customFormat="1" ht="12.75" customHeight="1">
      <c r="A111" s="29" t="s">
        <v>71</v>
      </c>
      <c r="B111" s="125">
        <v>21106</v>
      </c>
      <c r="C111" s="116">
        <v>21106</v>
      </c>
      <c r="D111" s="125">
        <v>15279</v>
      </c>
      <c r="E111" s="116">
        <v>15279</v>
      </c>
      <c r="F111" s="125">
        <v>11884</v>
      </c>
      <c r="G111" s="116">
        <v>11884</v>
      </c>
      <c r="H111" s="125">
        <v>16135</v>
      </c>
      <c r="I111" s="116">
        <v>16135</v>
      </c>
      <c r="J111" s="125">
        <v>15747</v>
      </c>
      <c r="K111" s="116">
        <v>15747</v>
      </c>
      <c r="L111" s="125">
        <v>15508</v>
      </c>
      <c r="M111" s="116">
        <v>15508</v>
      </c>
      <c r="N111" s="125">
        <v>14828</v>
      </c>
      <c r="O111" s="116">
        <v>14828</v>
      </c>
      <c r="P111" s="125">
        <v>14488</v>
      </c>
      <c r="Q111" s="116">
        <v>14488</v>
      </c>
      <c r="R111" s="125">
        <v>13963.459000000001</v>
      </c>
      <c r="S111" s="116">
        <v>13963.459000000001</v>
      </c>
      <c r="T111" s="110"/>
      <c r="U111" s="110"/>
      <c r="V111" s="110"/>
      <c r="W111" s="111"/>
      <c r="X111" s="110"/>
    </row>
    <row r="112" spans="1:28" s="112" customFormat="1" ht="12.75" customHeight="1">
      <c r="A112" s="113" t="s">
        <v>80</v>
      </c>
      <c r="B112" s="124">
        <v>205580</v>
      </c>
      <c r="C112" s="114">
        <v>205580</v>
      </c>
      <c r="D112" s="124">
        <v>179463</v>
      </c>
      <c r="E112" s="114">
        <v>179463</v>
      </c>
      <c r="F112" s="124">
        <v>181850</v>
      </c>
      <c r="G112" s="114">
        <v>181850</v>
      </c>
      <c r="H112" s="124">
        <v>204027</v>
      </c>
      <c r="I112" s="114">
        <v>204027</v>
      </c>
      <c r="J112" s="124">
        <v>147560</v>
      </c>
      <c r="K112" s="114">
        <v>147560</v>
      </c>
      <c r="L112" s="124">
        <v>135327</v>
      </c>
      <c r="M112" s="114">
        <v>135327</v>
      </c>
      <c r="N112" s="124">
        <v>114561</v>
      </c>
      <c r="O112" s="114">
        <v>114561</v>
      </c>
      <c r="P112" s="124">
        <v>119572</v>
      </c>
      <c r="Q112" s="114">
        <v>119572</v>
      </c>
      <c r="R112" s="124">
        <v>97352.084507100008</v>
      </c>
      <c r="S112" s="114">
        <v>97352.084507100008</v>
      </c>
      <c r="T112" s="110"/>
      <c r="U112" s="110"/>
      <c r="V112" s="110"/>
      <c r="W112" s="111"/>
      <c r="X112" s="110"/>
    </row>
    <row r="113" spans="1:28" s="112" customFormat="1" ht="12.75" customHeight="1">
      <c r="A113" s="115" t="s">
        <v>81</v>
      </c>
      <c r="B113" s="125">
        <v>118190</v>
      </c>
      <c r="C113" s="116">
        <v>118190</v>
      </c>
      <c r="D113" s="125">
        <v>102803</v>
      </c>
      <c r="E113" s="116">
        <v>102803</v>
      </c>
      <c r="F113" s="125">
        <v>108198</v>
      </c>
      <c r="G113" s="116">
        <v>108198</v>
      </c>
      <c r="H113" s="125">
        <v>128954</v>
      </c>
      <c r="I113" s="116">
        <v>128954</v>
      </c>
      <c r="J113" s="125">
        <v>75528</v>
      </c>
      <c r="K113" s="116">
        <v>75528</v>
      </c>
      <c r="L113" s="125">
        <v>75315</v>
      </c>
      <c r="M113" s="116">
        <v>75315</v>
      </c>
      <c r="N113" s="125">
        <v>66643</v>
      </c>
      <c r="O113" s="116">
        <v>66643</v>
      </c>
      <c r="P113" s="125">
        <v>77253</v>
      </c>
      <c r="Q113" s="116">
        <v>77253</v>
      </c>
      <c r="R113" s="125">
        <v>59090.745114149991</v>
      </c>
      <c r="S113" s="116">
        <v>59090.745114149991</v>
      </c>
      <c r="T113" s="110"/>
      <c r="U113" s="110"/>
      <c r="V113" s="110"/>
      <c r="W113" s="111"/>
      <c r="X113" s="110"/>
    </row>
    <row r="114" spans="1:28" s="112" customFormat="1" ht="12.75" customHeight="1">
      <c r="A114" s="115" t="s">
        <v>82</v>
      </c>
      <c r="B114" s="125">
        <v>87390</v>
      </c>
      <c r="C114" s="116">
        <v>87390</v>
      </c>
      <c r="D114" s="125">
        <v>76660</v>
      </c>
      <c r="E114" s="116">
        <v>76660</v>
      </c>
      <c r="F114" s="125">
        <v>73652</v>
      </c>
      <c r="G114" s="116">
        <v>73652</v>
      </c>
      <c r="H114" s="125">
        <v>75074</v>
      </c>
      <c r="I114" s="116">
        <v>75074</v>
      </c>
      <c r="J114" s="125">
        <v>72032</v>
      </c>
      <c r="K114" s="116">
        <v>72032</v>
      </c>
      <c r="L114" s="125">
        <v>60012</v>
      </c>
      <c r="M114" s="116">
        <v>60012</v>
      </c>
      <c r="N114" s="125">
        <v>47918</v>
      </c>
      <c r="O114" s="116">
        <v>47918</v>
      </c>
      <c r="P114" s="125">
        <v>42319</v>
      </c>
      <c r="Q114" s="116">
        <v>42319</v>
      </c>
      <c r="R114" s="125">
        <v>38261.339392950002</v>
      </c>
      <c r="S114" s="116">
        <v>38261.339392950002</v>
      </c>
      <c r="T114" s="110"/>
      <c r="U114" s="110"/>
      <c r="V114" s="110"/>
      <c r="W114" s="111"/>
      <c r="X114" s="110"/>
    </row>
    <row r="115" spans="1:28" s="112" customFormat="1" ht="12.75" customHeight="1">
      <c r="A115" s="117" t="s">
        <v>68</v>
      </c>
      <c r="B115" s="126">
        <v>926500</v>
      </c>
      <c r="C115" s="118">
        <v>926500</v>
      </c>
      <c r="D115" s="126">
        <v>891992</v>
      </c>
      <c r="E115" s="118">
        <v>891992</v>
      </c>
      <c r="F115" s="126">
        <v>919298</v>
      </c>
      <c r="G115" s="118">
        <v>919298</v>
      </c>
      <c r="H115" s="126">
        <v>884934</v>
      </c>
      <c r="I115" s="118">
        <v>884934</v>
      </c>
      <c r="J115" s="126">
        <v>866914</v>
      </c>
      <c r="K115" s="118">
        <v>866914</v>
      </c>
      <c r="L115" s="126">
        <v>859320</v>
      </c>
      <c r="M115" s="118">
        <v>859320</v>
      </c>
      <c r="N115" s="126">
        <v>881588</v>
      </c>
      <c r="O115" s="118">
        <v>881588</v>
      </c>
      <c r="P115" s="126">
        <v>851025</v>
      </c>
      <c r="Q115" s="118">
        <v>851025</v>
      </c>
      <c r="R115" s="126">
        <v>828376.587664166</v>
      </c>
      <c r="S115" s="118">
        <v>828376.587664166</v>
      </c>
      <c r="T115" s="110"/>
      <c r="U115" s="110"/>
      <c r="V115" s="110"/>
      <c r="W115" s="111"/>
      <c r="X115" s="110"/>
    </row>
    <row r="116" spans="1:28" s="112" customFormat="1" ht="12.75" customHeight="1">
      <c r="A116" s="26" t="s">
        <v>83</v>
      </c>
      <c r="B116" s="127" t="s">
        <v>215</v>
      </c>
      <c r="C116" s="120" t="s">
        <v>215</v>
      </c>
      <c r="D116" s="127" t="s">
        <v>204</v>
      </c>
      <c r="E116" s="120" t="s">
        <v>204</v>
      </c>
      <c r="F116" s="127" t="s">
        <v>199</v>
      </c>
      <c r="G116" s="120" t="s">
        <v>199</v>
      </c>
      <c r="H116" s="127" t="s">
        <v>193</v>
      </c>
      <c r="I116" s="120" t="s">
        <v>193</v>
      </c>
      <c r="J116" s="127" t="s">
        <v>185</v>
      </c>
      <c r="K116" s="120" t="s">
        <v>185</v>
      </c>
      <c r="L116" s="127" t="s">
        <v>84</v>
      </c>
      <c r="M116" s="120" t="s">
        <v>84</v>
      </c>
      <c r="N116" s="127" t="s">
        <v>85</v>
      </c>
      <c r="O116" s="120" t="s">
        <v>85</v>
      </c>
      <c r="P116" s="127" t="s">
        <v>86</v>
      </c>
      <c r="Q116" s="120" t="s">
        <v>86</v>
      </c>
      <c r="R116" s="127" t="s">
        <v>87</v>
      </c>
      <c r="S116" s="120" t="s">
        <v>87</v>
      </c>
      <c r="T116" s="110"/>
      <c r="U116" s="110"/>
      <c r="V116" s="110"/>
      <c r="W116" s="111"/>
      <c r="X116" s="110"/>
    </row>
    <row r="117" spans="1:28" s="112" customFormat="1" ht="12.75" customHeight="1">
      <c r="A117" s="26" t="s">
        <v>88</v>
      </c>
      <c r="B117" s="127" t="s">
        <v>186</v>
      </c>
      <c r="C117" s="120" t="s">
        <v>186</v>
      </c>
      <c r="D117" s="127" t="s">
        <v>186</v>
      </c>
      <c r="E117" s="120" t="s">
        <v>186</v>
      </c>
      <c r="F117" s="127" t="s">
        <v>186</v>
      </c>
      <c r="G117" s="120" t="s">
        <v>186</v>
      </c>
      <c r="H117" s="127" t="s">
        <v>186</v>
      </c>
      <c r="I117" s="120" t="s">
        <v>186</v>
      </c>
      <c r="J117" s="127" t="s">
        <v>186</v>
      </c>
      <c r="K117" s="120" t="s">
        <v>186</v>
      </c>
      <c r="L117" s="127" t="s">
        <v>89</v>
      </c>
      <c r="M117" s="120" t="s">
        <v>89</v>
      </c>
      <c r="N117" s="127" t="s">
        <v>89</v>
      </c>
      <c r="O117" s="120" t="s">
        <v>89</v>
      </c>
      <c r="P117" s="127" t="s">
        <v>90</v>
      </c>
      <c r="Q117" s="120" t="s">
        <v>90</v>
      </c>
      <c r="R117" s="127" t="s">
        <v>90</v>
      </c>
      <c r="S117" s="120" t="s">
        <v>90</v>
      </c>
      <c r="T117" s="110"/>
      <c r="U117" s="110"/>
      <c r="V117" s="110"/>
      <c r="W117" s="111"/>
      <c r="X117" s="110"/>
    </row>
    <row r="118" spans="1:28" s="112" customFormat="1" ht="12.75" customHeight="1">
      <c r="A118" s="26" t="s">
        <v>91</v>
      </c>
      <c r="B118" s="127" t="s">
        <v>205</v>
      </c>
      <c r="C118" s="120" t="s">
        <v>205</v>
      </c>
      <c r="D118" s="127" t="s">
        <v>205</v>
      </c>
      <c r="E118" s="120" t="s">
        <v>205</v>
      </c>
      <c r="F118" s="127" t="s">
        <v>194</v>
      </c>
      <c r="G118" s="120" t="s">
        <v>194</v>
      </c>
      <c r="H118" s="127" t="s">
        <v>194</v>
      </c>
      <c r="I118" s="120" t="s">
        <v>194</v>
      </c>
      <c r="J118" s="127" t="s">
        <v>187</v>
      </c>
      <c r="K118" s="120" t="s">
        <v>187</v>
      </c>
      <c r="L118" s="127" t="s">
        <v>92</v>
      </c>
      <c r="M118" s="120" t="s">
        <v>92</v>
      </c>
      <c r="N118" s="127" t="s">
        <v>93</v>
      </c>
      <c r="O118" s="120" t="s">
        <v>93</v>
      </c>
      <c r="P118" s="127" t="s">
        <v>94</v>
      </c>
      <c r="Q118" s="120" t="s">
        <v>94</v>
      </c>
      <c r="R118" s="127" t="s">
        <v>94</v>
      </c>
      <c r="S118" s="120" t="s">
        <v>94</v>
      </c>
      <c r="T118" s="110"/>
      <c r="U118" s="110"/>
      <c r="V118" s="110"/>
      <c r="W118" s="111"/>
      <c r="X118" s="110"/>
    </row>
    <row r="119" spans="1:28" s="112" customFormat="1" ht="12.75" customHeight="1">
      <c r="A119" s="119" t="s">
        <v>95</v>
      </c>
      <c r="B119" s="128" t="s">
        <v>216</v>
      </c>
      <c r="C119" s="121" t="s">
        <v>216</v>
      </c>
      <c r="D119" s="128" t="s">
        <v>206</v>
      </c>
      <c r="E119" s="121" t="s">
        <v>206</v>
      </c>
      <c r="F119" s="128" t="s">
        <v>200</v>
      </c>
      <c r="G119" s="121" t="s">
        <v>200</v>
      </c>
      <c r="H119" s="128" t="s">
        <v>195</v>
      </c>
      <c r="I119" s="121" t="s">
        <v>195</v>
      </c>
      <c r="J119" s="128" t="s">
        <v>188</v>
      </c>
      <c r="K119" s="121" t="s">
        <v>188</v>
      </c>
      <c r="L119" s="128" t="s">
        <v>96</v>
      </c>
      <c r="M119" s="121" t="s">
        <v>96</v>
      </c>
      <c r="N119" s="128" t="s">
        <v>97</v>
      </c>
      <c r="O119" s="121" t="s">
        <v>97</v>
      </c>
      <c r="P119" s="128" t="s">
        <v>98</v>
      </c>
      <c r="Q119" s="121" t="s">
        <v>98</v>
      </c>
      <c r="R119" s="128" t="s">
        <v>99</v>
      </c>
      <c r="S119" s="121" t="s">
        <v>99</v>
      </c>
      <c r="T119" s="110"/>
      <c r="U119" s="110"/>
      <c r="V119" s="110"/>
      <c r="W119" s="111"/>
      <c r="X119" s="110"/>
    </row>
    <row r="120" spans="1:28" s="112" customFormat="1" ht="12.75" customHeight="1">
      <c r="A120" s="26" t="s">
        <v>100</v>
      </c>
      <c r="B120" s="127" t="s">
        <v>217</v>
      </c>
      <c r="C120" s="120" t="s">
        <v>217</v>
      </c>
      <c r="D120" s="127" t="s">
        <v>189</v>
      </c>
      <c r="E120" s="120" t="s">
        <v>189</v>
      </c>
      <c r="F120" s="127" t="s">
        <v>201</v>
      </c>
      <c r="G120" s="120" t="s">
        <v>201</v>
      </c>
      <c r="H120" s="127" t="s">
        <v>196</v>
      </c>
      <c r="I120" s="120" t="s">
        <v>196</v>
      </c>
      <c r="J120" s="127" t="s">
        <v>189</v>
      </c>
      <c r="K120" s="120" t="s">
        <v>189</v>
      </c>
      <c r="L120" s="127" t="s">
        <v>101</v>
      </c>
      <c r="M120" s="120" t="s">
        <v>101</v>
      </c>
      <c r="N120" s="127" t="s">
        <v>102</v>
      </c>
      <c r="O120" s="120" t="s">
        <v>102</v>
      </c>
      <c r="P120" s="127" t="s">
        <v>103</v>
      </c>
      <c r="Q120" s="120" t="s">
        <v>103</v>
      </c>
      <c r="R120" s="127" t="s">
        <v>104</v>
      </c>
      <c r="S120" s="120" t="s">
        <v>104</v>
      </c>
      <c r="T120" s="110"/>
      <c r="U120" s="110"/>
      <c r="V120" s="110"/>
      <c r="W120" s="111"/>
      <c r="X120" s="110"/>
    </row>
    <row r="121" spans="1:28" s="112" customFormat="1" ht="12.75" customHeight="1">
      <c r="A121" s="26" t="s">
        <v>105</v>
      </c>
      <c r="B121" s="127" t="s">
        <v>218</v>
      </c>
      <c r="C121" s="120" t="s">
        <v>218</v>
      </c>
      <c r="D121" s="127" t="s">
        <v>202</v>
      </c>
      <c r="E121" s="120" t="s">
        <v>202</v>
      </c>
      <c r="F121" s="127" t="s">
        <v>202</v>
      </c>
      <c r="G121" s="120" t="s">
        <v>202</v>
      </c>
      <c r="H121" s="127" t="s">
        <v>197</v>
      </c>
      <c r="I121" s="120" t="s">
        <v>197</v>
      </c>
      <c r="J121" s="127" t="s">
        <v>190</v>
      </c>
      <c r="K121" s="120" t="s">
        <v>190</v>
      </c>
      <c r="L121" s="127" t="s">
        <v>106</v>
      </c>
      <c r="M121" s="120" t="s">
        <v>106</v>
      </c>
      <c r="N121" s="127" t="s">
        <v>107</v>
      </c>
      <c r="O121" s="120" t="s">
        <v>107</v>
      </c>
      <c r="P121" s="127" t="s">
        <v>108</v>
      </c>
      <c r="Q121" s="120" t="s">
        <v>108</v>
      </c>
      <c r="R121" s="127" t="s">
        <v>109</v>
      </c>
      <c r="S121" s="120" t="s">
        <v>109</v>
      </c>
      <c r="T121" s="110"/>
      <c r="U121" s="110"/>
      <c r="V121" s="110"/>
      <c r="W121" s="111"/>
      <c r="X121" s="110"/>
    </row>
    <row r="122" spans="1:28" s="112" customFormat="1" ht="12.75" customHeight="1">
      <c r="A122" s="26" t="s">
        <v>91</v>
      </c>
      <c r="B122" s="127" t="s">
        <v>205</v>
      </c>
      <c r="C122" s="120" t="s">
        <v>205</v>
      </c>
      <c r="D122" s="127" t="s">
        <v>205</v>
      </c>
      <c r="E122" s="120" t="s">
        <v>205</v>
      </c>
      <c r="F122" s="127" t="s">
        <v>194</v>
      </c>
      <c r="G122" s="120" t="s">
        <v>194</v>
      </c>
      <c r="H122" s="127" t="s">
        <v>110</v>
      </c>
      <c r="I122" s="120" t="s">
        <v>110</v>
      </c>
      <c r="J122" s="127" t="s">
        <v>110</v>
      </c>
      <c r="K122" s="120" t="s">
        <v>110</v>
      </c>
      <c r="L122" s="127" t="s">
        <v>92</v>
      </c>
      <c r="M122" s="120" t="s">
        <v>92</v>
      </c>
      <c r="N122" s="127" t="s">
        <v>110</v>
      </c>
      <c r="O122" s="120" t="s">
        <v>110</v>
      </c>
      <c r="P122" s="127" t="s">
        <v>110</v>
      </c>
      <c r="Q122" s="120" t="s">
        <v>110</v>
      </c>
      <c r="R122" s="127" t="s">
        <v>110</v>
      </c>
      <c r="S122" s="120" t="s">
        <v>110</v>
      </c>
      <c r="T122" s="110"/>
      <c r="U122" s="110"/>
      <c r="V122" s="110"/>
      <c r="W122" s="111"/>
      <c r="X122" s="110"/>
    </row>
    <row r="123" spans="1:28" s="112" customFormat="1" ht="12.75" customHeight="1" thickBot="1">
      <c r="A123" s="33" t="s">
        <v>111</v>
      </c>
      <c r="B123" s="129" t="s">
        <v>219</v>
      </c>
      <c r="C123" s="122" t="s">
        <v>219</v>
      </c>
      <c r="D123" s="129" t="s">
        <v>207</v>
      </c>
      <c r="E123" s="122" t="s">
        <v>207</v>
      </c>
      <c r="F123" s="129" t="s">
        <v>203</v>
      </c>
      <c r="G123" s="122" t="s">
        <v>203</v>
      </c>
      <c r="H123" s="129" t="s">
        <v>198</v>
      </c>
      <c r="I123" s="122" t="s">
        <v>198</v>
      </c>
      <c r="J123" s="129" t="s">
        <v>191</v>
      </c>
      <c r="K123" s="122" t="s">
        <v>191</v>
      </c>
      <c r="L123" s="129" t="s">
        <v>112</v>
      </c>
      <c r="M123" s="122" t="s">
        <v>112</v>
      </c>
      <c r="N123" s="129" t="s">
        <v>113</v>
      </c>
      <c r="O123" s="122" t="s">
        <v>113</v>
      </c>
      <c r="P123" s="129" t="s">
        <v>114</v>
      </c>
      <c r="Q123" s="122" t="s">
        <v>114</v>
      </c>
      <c r="R123" s="129" t="s">
        <v>115</v>
      </c>
      <c r="S123" s="122" t="s">
        <v>115</v>
      </c>
      <c r="T123" s="110"/>
      <c r="U123" s="110"/>
      <c r="V123" s="110"/>
      <c r="W123" s="111"/>
      <c r="X123" s="110"/>
    </row>
    <row r="124" spans="1:28" ht="12.75" customHeight="1">
      <c r="A124" s="5"/>
      <c r="B124" s="146" t="s">
        <v>7</v>
      </c>
      <c r="C124" s="146" t="s">
        <v>8</v>
      </c>
      <c r="D124" s="146" t="s">
        <v>1</v>
      </c>
      <c r="E124" s="146" t="s">
        <v>2</v>
      </c>
      <c r="F124" s="146" t="s">
        <v>3</v>
      </c>
      <c r="G124" s="146" t="s">
        <v>4</v>
      </c>
      <c r="H124" s="146" t="s">
        <v>5</v>
      </c>
      <c r="I124" s="146" t="s">
        <v>6</v>
      </c>
      <c r="J124" s="146" t="s">
        <v>7</v>
      </c>
      <c r="K124" s="146" t="s">
        <v>8</v>
      </c>
      <c r="L124" s="146" t="s">
        <v>1</v>
      </c>
      <c r="M124" s="146" t="s">
        <v>2</v>
      </c>
      <c r="N124" s="44" t="s">
        <v>3</v>
      </c>
      <c r="O124" s="44" t="s">
        <v>4</v>
      </c>
      <c r="P124" s="44" t="s">
        <v>5</v>
      </c>
      <c r="Q124" s="44" t="s">
        <v>6</v>
      </c>
      <c r="R124" s="44" t="s">
        <v>7</v>
      </c>
      <c r="S124" s="44" t="s">
        <v>8</v>
      </c>
      <c r="T124" s="44" t="s">
        <v>1</v>
      </c>
      <c r="U124" s="44" t="s">
        <v>2</v>
      </c>
      <c r="V124" s="44" t="s">
        <v>3</v>
      </c>
      <c r="W124" s="44" t="s">
        <v>4</v>
      </c>
      <c r="X124" s="44" t="s">
        <v>5</v>
      </c>
      <c r="Y124" s="44" t="s">
        <v>6</v>
      </c>
      <c r="Z124" s="44" t="s">
        <v>7</v>
      </c>
      <c r="AA124" s="44" t="s">
        <v>8</v>
      </c>
      <c r="AB124" s="5"/>
    </row>
    <row r="125" spans="1:28" ht="12.75" customHeight="1" thickBot="1">
      <c r="A125" s="5"/>
      <c r="B125" s="146">
        <v>2023</v>
      </c>
      <c r="C125" s="146">
        <v>2024</v>
      </c>
      <c r="D125" s="146">
        <v>2023</v>
      </c>
      <c r="E125" s="146">
        <v>2023</v>
      </c>
      <c r="F125" s="146">
        <v>2023</v>
      </c>
      <c r="G125" s="146">
        <v>2023</v>
      </c>
      <c r="H125" s="146">
        <v>2023</v>
      </c>
      <c r="I125" s="146">
        <v>2023</v>
      </c>
      <c r="J125" s="146">
        <v>2023</v>
      </c>
      <c r="K125" s="146">
        <v>2023</v>
      </c>
      <c r="L125" s="146">
        <v>2022</v>
      </c>
      <c r="M125" s="146">
        <v>2022</v>
      </c>
      <c r="N125" s="45">
        <v>2022</v>
      </c>
      <c r="O125" s="45">
        <v>2022</v>
      </c>
      <c r="P125" s="45">
        <v>2022</v>
      </c>
      <c r="Q125" s="45">
        <v>2022</v>
      </c>
      <c r="R125" s="45">
        <v>2022</v>
      </c>
      <c r="S125" s="45">
        <v>2022</v>
      </c>
      <c r="T125" s="45">
        <v>2021</v>
      </c>
      <c r="U125" s="45">
        <v>2021</v>
      </c>
      <c r="V125" s="45">
        <v>2021</v>
      </c>
      <c r="W125" s="45">
        <v>2021</v>
      </c>
      <c r="X125" s="45">
        <v>2021</v>
      </c>
      <c r="Y125" s="45">
        <v>2021</v>
      </c>
      <c r="Z125" s="45">
        <v>2021</v>
      </c>
      <c r="AA125" s="45">
        <v>2021</v>
      </c>
      <c r="AB125" s="5"/>
    </row>
    <row r="126" spans="1:28" ht="12.75" customHeight="1">
      <c r="A126" s="18" t="s">
        <v>116</v>
      </c>
      <c r="B126" s="46">
        <v>1099</v>
      </c>
      <c r="C126" s="47">
        <v>1099</v>
      </c>
      <c r="D126" s="46">
        <v>739</v>
      </c>
      <c r="E126" s="47">
        <v>739</v>
      </c>
      <c r="F126" s="46">
        <v>1192.8889999999999</v>
      </c>
      <c r="G126" s="47">
        <v>1192.8889999999999</v>
      </c>
      <c r="H126" s="46">
        <v>1157</v>
      </c>
      <c r="I126" s="47">
        <v>1157</v>
      </c>
      <c r="J126" s="46">
        <v>891</v>
      </c>
      <c r="K126" s="47">
        <v>891</v>
      </c>
      <c r="L126" s="46">
        <v>685</v>
      </c>
      <c r="M126" s="47">
        <v>685</v>
      </c>
      <c r="N126" s="46">
        <v>1196.2919999999999</v>
      </c>
      <c r="O126" s="47">
        <v>1196.2919999999999</v>
      </c>
      <c r="P126" s="46">
        <v>1141</v>
      </c>
      <c r="Q126" s="47">
        <v>1141</v>
      </c>
      <c r="R126" s="46">
        <v>935.09651775615191</v>
      </c>
      <c r="S126" s="47">
        <v>935.09651775615191</v>
      </c>
      <c r="T126" s="46">
        <v>663.76099999999997</v>
      </c>
      <c r="U126" s="47">
        <v>663.76099999999997</v>
      </c>
      <c r="V126" s="46">
        <v>925.13900000000001</v>
      </c>
      <c r="W126" s="47">
        <v>925.13900000000001</v>
      </c>
      <c r="X126" s="46">
        <v>858.76300000000003</v>
      </c>
      <c r="Y126" s="47">
        <v>858.76300000000003</v>
      </c>
      <c r="Z126" s="46">
        <v>880.21</v>
      </c>
      <c r="AA126" s="47">
        <v>880.21</v>
      </c>
      <c r="AB126" s="5"/>
    </row>
    <row r="127" spans="1:28" ht="12.75" customHeight="1">
      <c r="A127" s="29" t="s">
        <v>117</v>
      </c>
      <c r="B127" s="48">
        <v>870</v>
      </c>
      <c r="C127" s="49">
        <v>870</v>
      </c>
      <c r="D127" s="48">
        <v>530</v>
      </c>
      <c r="E127" s="49">
        <v>530</v>
      </c>
      <c r="F127" s="48">
        <v>969.3</v>
      </c>
      <c r="G127" s="49">
        <v>969.3</v>
      </c>
      <c r="H127" s="48">
        <v>896</v>
      </c>
      <c r="I127" s="49">
        <v>896</v>
      </c>
      <c r="J127" s="48">
        <v>651</v>
      </c>
      <c r="K127" s="49">
        <v>651</v>
      </c>
      <c r="L127" s="48">
        <v>477</v>
      </c>
      <c r="M127" s="49">
        <v>477</v>
      </c>
      <c r="N127" s="48">
        <v>998.601</v>
      </c>
      <c r="O127" s="49">
        <v>998.601</v>
      </c>
      <c r="P127" s="48">
        <v>847</v>
      </c>
      <c r="Q127" s="49">
        <v>847</v>
      </c>
      <c r="R127" s="48">
        <v>768.52987926782009</v>
      </c>
      <c r="S127" s="49">
        <v>768.52987926782009</v>
      </c>
      <c r="T127" s="48">
        <v>459.20400000000001</v>
      </c>
      <c r="U127" s="49">
        <v>459.20400000000001</v>
      </c>
      <c r="V127" s="48">
        <v>705.93600000000004</v>
      </c>
      <c r="W127" s="49">
        <v>705.93600000000004</v>
      </c>
      <c r="X127" s="48">
        <v>647.55499999999995</v>
      </c>
      <c r="Y127" s="49">
        <v>647.55499999999995</v>
      </c>
      <c r="Z127" s="48">
        <v>661.298</v>
      </c>
      <c r="AA127" s="49">
        <v>661.298</v>
      </c>
      <c r="AB127" s="5"/>
    </row>
    <row r="128" spans="1:28" ht="12.75" customHeight="1" thickBot="1">
      <c r="A128" s="33" t="s">
        <v>118</v>
      </c>
      <c r="B128" s="80">
        <v>126.32183908045977</v>
      </c>
      <c r="C128" s="81">
        <v>126.32183908045977</v>
      </c>
      <c r="D128" s="80">
        <v>140</v>
      </c>
      <c r="E128" s="81">
        <v>140</v>
      </c>
      <c r="F128" s="80">
        <v>123.0670587021562</v>
      </c>
      <c r="G128" s="81">
        <v>123.0670587021562</v>
      </c>
      <c r="H128" s="80">
        <v>129</v>
      </c>
      <c r="I128" s="81">
        <v>129</v>
      </c>
      <c r="J128" s="80">
        <v>137</v>
      </c>
      <c r="K128" s="81">
        <v>137</v>
      </c>
      <c r="L128" s="80">
        <v>143</v>
      </c>
      <c r="M128" s="81">
        <v>143</v>
      </c>
      <c r="N128" s="80">
        <v>119.79679571720835</v>
      </c>
      <c r="O128" s="81">
        <v>119.79679571720835</v>
      </c>
      <c r="P128" s="80">
        <v>134.71074380165288</v>
      </c>
      <c r="Q128" s="81">
        <v>134.71074380165288</v>
      </c>
      <c r="R128" s="80">
        <v>121.67341088247865</v>
      </c>
      <c r="S128" s="81">
        <v>121.67341088247865</v>
      </c>
      <c r="T128" s="80">
        <f t="shared" ref="T128:U128" si="23">(T126/T127)*100</f>
        <v>144.54599698608897</v>
      </c>
      <c r="U128" s="81">
        <f t="shared" si="23"/>
        <v>144.54599698608897</v>
      </c>
      <c r="V128" s="80">
        <v>131.05139842705287</v>
      </c>
      <c r="W128" s="81">
        <v>131.05139842705287</v>
      </c>
      <c r="X128" s="80">
        <v>132.61622564878658</v>
      </c>
      <c r="Y128" s="81">
        <v>132.61622564878658</v>
      </c>
      <c r="Z128" s="80">
        <v>133.10338153147293</v>
      </c>
      <c r="AA128" s="81">
        <v>133.10338153147293</v>
      </c>
      <c r="AB128" s="42"/>
    </row>
    <row r="129" spans="1:46" ht="12.75" customHeight="1" thickBot="1">
      <c r="A129" s="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36"/>
    </row>
    <row r="130" spans="1:46" ht="12.75" customHeight="1">
      <c r="A130" s="18" t="s">
        <v>119</v>
      </c>
      <c r="B130" s="46">
        <v>1771</v>
      </c>
      <c r="C130" s="47">
        <v>1771</v>
      </c>
      <c r="D130" s="46">
        <v>1690</v>
      </c>
      <c r="E130" s="47">
        <v>1690</v>
      </c>
      <c r="F130" s="46">
        <v>1770</v>
      </c>
      <c r="G130" s="47">
        <v>1770</v>
      </c>
      <c r="H130" s="46">
        <v>1754</v>
      </c>
      <c r="I130" s="47">
        <v>1754</v>
      </c>
      <c r="J130" s="46">
        <v>1705</v>
      </c>
      <c r="K130" s="47">
        <v>1705</v>
      </c>
      <c r="L130" s="46">
        <v>1642</v>
      </c>
      <c r="M130" s="47">
        <v>1642</v>
      </c>
      <c r="N130" s="46">
        <v>1679</v>
      </c>
      <c r="O130" s="47">
        <v>1679</v>
      </c>
      <c r="P130" s="46">
        <v>1667</v>
      </c>
      <c r="Q130" s="47">
        <v>1667</v>
      </c>
      <c r="R130" s="46">
        <v>1590.34731969275</v>
      </c>
      <c r="S130" s="47">
        <v>1590.34731969275</v>
      </c>
      <c r="T130" s="46">
        <f>U130</f>
        <v>1568</v>
      </c>
      <c r="U130" s="47">
        <v>1568</v>
      </c>
      <c r="V130" s="46">
        <v>1546</v>
      </c>
      <c r="W130" s="47">
        <v>1546</v>
      </c>
      <c r="X130" s="46">
        <v>1502</v>
      </c>
      <c r="Y130" s="47">
        <v>1502</v>
      </c>
      <c r="Z130" s="46">
        <v>1490</v>
      </c>
      <c r="AA130" s="47">
        <v>1490</v>
      </c>
      <c r="AB130" s="5"/>
    </row>
    <row r="131" spans="1:46" ht="12.75" customHeight="1">
      <c r="A131" s="29" t="s">
        <v>120</v>
      </c>
      <c r="B131" s="48">
        <v>1610</v>
      </c>
      <c r="C131" s="49">
        <v>1610</v>
      </c>
      <c r="D131" s="48">
        <v>1508</v>
      </c>
      <c r="E131" s="49">
        <v>1508</v>
      </c>
      <c r="F131" s="48">
        <v>1559</v>
      </c>
      <c r="G131" s="49">
        <v>1559</v>
      </c>
      <c r="H131" s="48">
        <v>1563</v>
      </c>
      <c r="I131" s="49">
        <v>1563</v>
      </c>
      <c r="J131" s="48">
        <v>1530</v>
      </c>
      <c r="K131" s="49">
        <v>1530</v>
      </c>
      <c r="L131" s="48">
        <v>1504</v>
      </c>
      <c r="M131" s="49">
        <v>1504</v>
      </c>
      <c r="N131" s="48">
        <v>1540</v>
      </c>
      <c r="O131" s="49">
        <v>1540</v>
      </c>
      <c r="P131" s="48">
        <v>1511</v>
      </c>
      <c r="Q131" s="49">
        <v>1511</v>
      </c>
      <c r="R131" s="48">
        <v>1476.94630943727</v>
      </c>
      <c r="S131" s="49">
        <v>1476.94630943727</v>
      </c>
      <c r="T131" s="48">
        <f>U131</f>
        <v>1414</v>
      </c>
      <c r="U131" s="49">
        <v>1414</v>
      </c>
      <c r="V131" s="48">
        <v>1397</v>
      </c>
      <c r="W131" s="49">
        <v>1397</v>
      </c>
      <c r="X131" s="48">
        <v>1362</v>
      </c>
      <c r="Y131" s="49">
        <v>1362</v>
      </c>
      <c r="Z131" s="48">
        <v>1345</v>
      </c>
      <c r="AA131" s="49">
        <v>1345</v>
      </c>
      <c r="AB131" s="5"/>
    </row>
    <row r="132" spans="1:46" ht="12.75" customHeight="1" thickBot="1">
      <c r="A132" s="33" t="s">
        <v>121</v>
      </c>
      <c r="B132" s="80">
        <v>110.00000000000001</v>
      </c>
      <c r="C132" s="81">
        <v>110.00000000000001</v>
      </c>
      <c r="D132" s="80">
        <v>112.06896551724137</v>
      </c>
      <c r="E132" s="81">
        <v>112.06896551724137</v>
      </c>
      <c r="F132" s="80">
        <v>113.53431686978833</v>
      </c>
      <c r="G132" s="81">
        <v>113.53431686978833</v>
      </c>
      <c r="H132" s="80">
        <v>112</v>
      </c>
      <c r="I132" s="81">
        <v>112</v>
      </c>
      <c r="J132" s="80">
        <v>111</v>
      </c>
      <c r="K132" s="81">
        <v>111</v>
      </c>
      <c r="L132" s="80">
        <v>109.17553191489363</v>
      </c>
      <c r="M132" s="81">
        <v>109.17553191489363</v>
      </c>
      <c r="N132" s="80">
        <v>109.02597402597402</v>
      </c>
      <c r="O132" s="81">
        <v>109.02597402597402</v>
      </c>
      <c r="P132" s="80">
        <v>110.32428855062872</v>
      </c>
      <c r="Q132" s="81">
        <v>110.32428855062872</v>
      </c>
      <c r="R132" s="80">
        <v>107.6780726239593</v>
      </c>
      <c r="S132" s="81">
        <v>107.6780726239593</v>
      </c>
      <c r="T132" s="80">
        <f>U132</f>
        <v>110.8910891089109</v>
      </c>
      <c r="U132" s="81">
        <f>U130/U131*100</f>
        <v>110.8910891089109</v>
      </c>
      <c r="V132" s="80">
        <v>110.66571224051538</v>
      </c>
      <c r="W132" s="81">
        <v>110.66571224051538</v>
      </c>
      <c r="X132" s="80">
        <v>110.27900146842877</v>
      </c>
      <c r="Y132" s="81">
        <v>110.27900146842877</v>
      </c>
      <c r="Z132" s="80">
        <v>110.78066914498142</v>
      </c>
      <c r="AA132" s="81">
        <v>110.78066914498142</v>
      </c>
      <c r="AB132" s="42"/>
    </row>
    <row r="133" spans="1:46" ht="12.75" customHeight="1">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14"/>
    </row>
    <row r="134" spans="1:46" s="3" customFormat="1" ht="12.75" customHeight="1" thickBot="1">
      <c r="A134" s="8" t="s">
        <v>122</v>
      </c>
      <c r="T134" s="138"/>
      <c r="Z134" s="138"/>
      <c r="AA134" s="138"/>
      <c r="AB134" s="139"/>
      <c r="AC134" s="139"/>
      <c r="AD134" s="139"/>
      <c r="AE134" s="139"/>
      <c r="AF134" s="139"/>
      <c r="AG134" s="139"/>
      <c r="AT134" s="8"/>
    </row>
    <row r="135" spans="1:46" s="3" customFormat="1" ht="12.75" customHeight="1">
      <c r="A135" s="18" t="s">
        <v>123</v>
      </c>
      <c r="B135" s="140"/>
      <c r="C135" s="141"/>
      <c r="D135" s="140"/>
      <c r="E135" s="141"/>
      <c r="F135" s="140"/>
      <c r="G135" s="141"/>
      <c r="H135" s="140"/>
      <c r="I135" s="141"/>
      <c r="J135" s="140"/>
      <c r="K135" s="141"/>
      <c r="L135" s="140">
        <v>1399</v>
      </c>
      <c r="M135" s="141">
        <v>1399</v>
      </c>
      <c r="N135" s="140"/>
      <c r="O135" s="141"/>
      <c r="P135" s="140"/>
      <c r="Q135" s="141"/>
      <c r="R135" s="140"/>
      <c r="S135" s="141"/>
      <c r="T135" s="140"/>
      <c r="U135" s="141"/>
      <c r="V135" s="140"/>
      <c r="W135" s="141"/>
      <c r="X135" s="140"/>
      <c r="Y135" s="141"/>
      <c r="Z135" s="140"/>
      <c r="AA135" s="141"/>
      <c r="AB135" s="140"/>
      <c r="AC135" s="141"/>
      <c r="AD135" s="140"/>
      <c r="AE135" s="141"/>
      <c r="AF135" s="140"/>
      <c r="AG135" s="141"/>
      <c r="AH135" s="142"/>
      <c r="AI135" s="143"/>
      <c r="AJ135" s="142"/>
      <c r="AK135" s="143"/>
      <c r="AL135" s="142"/>
      <c r="AM135" s="143"/>
      <c r="AN135" s="144"/>
      <c r="AO135" s="143"/>
      <c r="AP135" s="144"/>
      <c r="AQ135" s="143"/>
      <c r="AR135" s="144"/>
      <c r="AS135" s="145"/>
      <c r="AT135" s="10"/>
    </row>
    <row r="136" spans="1:46" ht="12.75" customHeight="1" thickBot="1">
      <c r="A136" s="33" t="s">
        <v>124</v>
      </c>
      <c r="B136" s="80">
        <v>0</v>
      </c>
      <c r="C136" s="81">
        <v>0</v>
      </c>
      <c r="D136" s="80">
        <v>0</v>
      </c>
      <c r="E136" s="81">
        <v>0</v>
      </c>
      <c r="F136" s="80">
        <v>0</v>
      </c>
      <c r="G136" s="81">
        <v>0</v>
      </c>
      <c r="H136" s="80">
        <v>0</v>
      </c>
      <c r="I136" s="81">
        <v>0</v>
      </c>
      <c r="J136" s="80">
        <v>0</v>
      </c>
      <c r="K136" s="81">
        <v>0</v>
      </c>
      <c r="L136" s="80">
        <v>1399</v>
      </c>
      <c r="M136" s="81">
        <v>1399</v>
      </c>
      <c r="N136" s="80">
        <v>0</v>
      </c>
      <c r="O136" s="81">
        <v>0</v>
      </c>
      <c r="P136" s="80">
        <v>0</v>
      </c>
      <c r="Q136" s="81">
        <v>0</v>
      </c>
      <c r="R136" s="80">
        <v>0</v>
      </c>
      <c r="S136" s="81">
        <v>0</v>
      </c>
      <c r="T136" s="80">
        <v>0</v>
      </c>
      <c r="U136" s="81">
        <v>0</v>
      </c>
      <c r="V136" s="80">
        <v>0</v>
      </c>
      <c r="W136" s="81">
        <v>0</v>
      </c>
      <c r="X136" s="80">
        <v>0</v>
      </c>
      <c r="Y136" s="81">
        <v>0</v>
      </c>
      <c r="Z136" s="80">
        <v>0</v>
      </c>
      <c r="AA136" s="81">
        <v>0</v>
      </c>
      <c r="AB136" s="42"/>
    </row>
    <row r="137" spans="1:46" s="3" customFormat="1" ht="12.75" customHeight="1" thickBot="1">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row>
    <row r="138" spans="1:46" s="3" customFormat="1" ht="12.75" customHeight="1">
      <c r="A138" s="18" t="s">
        <v>123</v>
      </c>
      <c r="B138" s="140"/>
      <c r="C138" s="141"/>
      <c r="D138" s="140"/>
      <c r="E138" s="141"/>
      <c r="F138" s="140"/>
      <c r="G138" s="141"/>
      <c r="H138" s="140"/>
      <c r="I138" s="141"/>
      <c r="J138" s="140"/>
      <c r="K138" s="141"/>
      <c r="L138" s="140">
        <v>1399</v>
      </c>
      <c r="M138" s="141">
        <v>1399</v>
      </c>
      <c r="N138" s="140"/>
      <c r="O138" s="141"/>
      <c r="P138" s="140"/>
      <c r="Q138" s="141"/>
      <c r="R138" s="140"/>
      <c r="S138" s="141"/>
      <c r="T138" s="140"/>
      <c r="U138" s="141"/>
      <c r="V138" s="140"/>
      <c r="W138" s="141"/>
      <c r="X138" s="140"/>
      <c r="Y138" s="141"/>
      <c r="Z138" s="140"/>
      <c r="AA138" s="141"/>
      <c r="AB138" s="140"/>
      <c r="AC138" s="141"/>
      <c r="AD138" s="140"/>
      <c r="AE138" s="141"/>
      <c r="AF138" s="140"/>
      <c r="AG138" s="141"/>
      <c r="AH138" s="142"/>
      <c r="AI138" s="143"/>
      <c r="AJ138" s="142"/>
      <c r="AK138" s="143"/>
      <c r="AL138" s="142"/>
      <c r="AM138" s="143"/>
      <c r="AN138" s="144"/>
      <c r="AO138" s="143"/>
      <c r="AP138" s="144"/>
      <c r="AQ138" s="143"/>
      <c r="AR138" s="144"/>
      <c r="AS138" s="145"/>
      <c r="AT138" s="10"/>
    </row>
    <row r="139" spans="1:46" ht="12.75" customHeight="1" thickBot="1">
      <c r="A139" s="33" t="s">
        <v>125</v>
      </c>
      <c r="B139" s="80">
        <v>0</v>
      </c>
      <c r="C139" s="81">
        <v>0</v>
      </c>
      <c r="D139" s="80">
        <v>0</v>
      </c>
      <c r="E139" s="81">
        <v>0</v>
      </c>
      <c r="F139" s="80">
        <v>0</v>
      </c>
      <c r="G139" s="81">
        <v>0</v>
      </c>
      <c r="H139" s="80">
        <v>0</v>
      </c>
      <c r="I139" s="81">
        <v>0</v>
      </c>
      <c r="J139" s="80">
        <v>0</v>
      </c>
      <c r="K139" s="81">
        <v>0</v>
      </c>
      <c r="L139" s="80">
        <v>1399</v>
      </c>
      <c r="M139" s="81">
        <v>1399</v>
      </c>
      <c r="N139" s="80">
        <v>0</v>
      </c>
      <c r="O139" s="81">
        <v>0</v>
      </c>
      <c r="P139" s="80">
        <v>0</v>
      </c>
      <c r="Q139" s="81">
        <v>0</v>
      </c>
      <c r="R139" s="80">
        <v>0</v>
      </c>
      <c r="S139" s="81">
        <v>0</v>
      </c>
      <c r="T139" s="80">
        <v>0</v>
      </c>
      <c r="U139" s="81">
        <v>0</v>
      </c>
      <c r="V139" s="80">
        <v>0</v>
      </c>
      <c r="W139" s="81">
        <v>0</v>
      </c>
      <c r="X139" s="80">
        <v>0</v>
      </c>
      <c r="Y139" s="81">
        <v>0</v>
      </c>
      <c r="Z139" s="80">
        <v>0</v>
      </c>
      <c r="AA139" s="81">
        <v>0</v>
      </c>
      <c r="AB139" s="42"/>
    </row>
    <row r="140" spans="1:46">
      <c r="A140" s="3"/>
    </row>
  </sheetData>
  <pageMargins left="0.70866141732283472" right="0.70866141732283472" top="0.55118110236220474" bottom="0.74803149606299213" header="0.31496062992125984" footer="0.31496062992125984"/>
  <pageSetup paperSize="9" scale="37"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1"/>
  <sheetViews>
    <sheetView topLeftCell="A15" zoomScale="73" zoomScaleNormal="73" workbookViewId="0">
      <selection activeCell="B10" sqref="B10"/>
    </sheetView>
  </sheetViews>
  <sheetFormatPr defaultRowHeight="13"/>
  <cols>
    <col min="1" max="1" width="45.81640625" style="85" customWidth="1"/>
    <col min="2" max="2" width="69.54296875" style="85" customWidth="1"/>
  </cols>
  <sheetData>
    <row r="1" spans="1:2" ht="30.5">
      <c r="A1" s="84" t="s">
        <v>126</v>
      </c>
    </row>
    <row r="2" spans="1:2" ht="15.5">
      <c r="A2" s="86"/>
      <c r="B2" s="86"/>
    </row>
    <row r="3" spans="1:2" ht="15.5">
      <c r="A3" s="86"/>
      <c r="B3" s="86"/>
    </row>
    <row r="4" spans="1:2" ht="15.5">
      <c r="A4" s="86"/>
      <c r="B4" s="86"/>
    </row>
    <row r="5" spans="1:2" ht="17.5">
      <c r="A5" s="94" t="s">
        <v>127</v>
      </c>
      <c r="B5" s="86"/>
    </row>
    <row r="6" spans="1:2" ht="129" customHeight="1">
      <c r="A6" s="95" t="s">
        <v>128</v>
      </c>
      <c r="B6" s="96" t="s">
        <v>129</v>
      </c>
    </row>
    <row r="7" spans="1:2" ht="29.5" customHeight="1">
      <c r="A7" s="87" t="s">
        <v>130</v>
      </c>
      <c r="B7" s="88" t="s">
        <v>131</v>
      </c>
    </row>
    <row r="8" spans="1:2" ht="38.5" customHeight="1">
      <c r="A8" s="87" t="s">
        <v>132</v>
      </c>
      <c r="B8" s="88" t="s">
        <v>133</v>
      </c>
    </row>
    <row r="9" spans="1:2" ht="27.65" customHeight="1">
      <c r="A9" s="87" t="s">
        <v>134</v>
      </c>
      <c r="B9" s="88" t="s">
        <v>135</v>
      </c>
    </row>
    <row r="10" spans="1:2" ht="40.9" customHeight="1">
      <c r="A10" s="89" t="s">
        <v>136</v>
      </c>
      <c r="B10" s="88" t="s">
        <v>209</v>
      </c>
    </row>
    <row r="11" spans="1:2" ht="57.65" customHeight="1">
      <c r="A11" s="89" t="s">
        <v>137</v>
      </c>
      <c r="B11" s="88" t="s">
        <v>212</v>
      </c>
    </row>
    <row r="12" spans="1:2" ht="46.4" customHeight="1">
      <c r="A12" s="89" t="s">
        <v>138</v>
      </c>
      <c r="B12" s="88" t="s">
        <v>210</v>
      </c>
    </row>
    <row r="13" spans="1:2" ht="40.9" customHeight="1">
      <c r="A13" s="89" t="s">
        <v>139</v>
      </c>
      <c r="B13" s="88" t="s">
        <v>211</v>
      </c>
    </row>
    <row r="14" spans="1:2" ht="29.5" customHeight="1">
      <c r="A14" s="89" t="s">
        <v>29</v>
      </c>
      <c r="B14" s="90" t="s">
        <v>140</v>
      </c>
    </row>
    <row r="15" spans="1:2" ht="44.5" customHeight="1">
      <c r="A15" s="89" t="s">
        <v>141</v>
      </c>
      <c r="B15" s="88" t="s">
        <v>213</v>
      </c>
    </row>
    <row r="16" spans="1:2" ht="72.650000000000006" customHeight="1">
      <c r="A16" s="89" t="s">
        <v>142</v>
      </c>
      <c r="B16" s="88" t="s">
        <v>214</v>
      </c>
    </row>
    <row r="17" spans="1:2" ht="62.5" customHeight="1">
      <c r="A17" s="89" t="s">
        <v>143</v>
      </c>
      <c r="B17" s="90" t="s">
        <v>144</v>
      </c>
    </row>
    <row r="18" spans="1:2" ht="33" customHeight="1">
      <c r="A18" s="89" t="s">
        <v>145</v>
      </c>
      <c r="B18" s="90" t="s">
        <v>146</v>
      </c>
    </row>
    <row r="19" spans="1:2" ht="38.5" customHeight="1">
      <c r="A19" s="87" t="s">
        <v>147</v>
      </c>
      <c r="B19" s="88" t="s">
        <v>148</v>
      </c>
    </row>
    <row r="20" spans="1:2" ht="40.9" customHeight="1">
      <c r="A20" s="87" t="s">
        <v>149</v>
      </c>
      <c r="B20" s="88" t="s">
        <v>150</v>
      </c>
    </row>
    <row r="21" spans="1:2" ht="73.150000000000006" customHeight="1">
      <c r="A21" s="87" t="s">
        <v>151</v>
      </c>
      <c r="B21" s="90" t="s">
        <v>152</v>
      </c>
    </row>
    <row r="22" spans="1:2" ht="59.5" customHeight="1">
      <c r="A22" s="87" t="s">
        <v>153</v>
      </c>
      <c r="B22" s="90" t="s">
        <v>154</v>
      </c>
    </row>
    <row r="23" spans="1:2" ht="83.15" customHeight="1">
      <c r="A23" s="89" t="s">
        <v>155</v>
      </c>
      <c r="B23" s="90" t="s">
        <v>156</v>
      </c>
    </row>
    <row r="24" spans="1:2" ht="96.65" customHeight="1">
      <c r="A24" s="97" t="s">
        <v>157</v>
      </c>
      <c r="B24" s="98" t="s">
        <v>158</v>
      </c>
    </row>
    <row r="25" spans="1:2" ht="22.5" customHeight="1">
      <c r="A25" s="99"/>
      <c r="B25" s="86"/>
    </row>
    <row r="26" spans="1:2" ht="43.4" customHeight="1">
      <c r="A26" s="148" t="s">
        <v>159</v>
      </c>
      <c r="B26" s="149"/>
    </row>
    <row r="27" spans="1:2" ht="113.5" customHeight="1">
      <c r="A27" s="100" t="s">
        <v>160</v>
      </c>
      <c r="B27" s="101" t="s">
        <v>161</v>
      </c>
    </row>
    <row r="28" spans="1:2" ht="70.900000000000006" customHeight="1">
      <c r="A28" s="89" t="s">
        <v>162</v>
      </c>
      <c r="B28" s="90" t="s">
        <v>163</v>
      </c>
    </row>
    <row r="29" spans="1:2" ht="57.65" customHeight="1">
      <c r="A29" s="89" t="s">
        <v>164</v>
      </c>
      <c r="B29" s="90" t="s">
        <v>165</v>
      </c>
    </row>
    <row r="30" spans="1:2" ht="45.25" customHeight="1">
      <c r="A30" s="89" t="s">
        <v>166</v>
      </c>
      <c r="B30" s="90" t="s">
        <v>167</v>
      </c>
    </row>
    <row r="31" spans="1:2" ht="32.15" customHeight="1">
      <c r="A31" s="89" t="s">
        <v>168</v>
      </c>
      <c r="B31" s="90" t="s">
        <v>169</v>
      </c>
    </row>
    <row r="32" spans="1:2" ht="43.4" customHeight="1">
      <c r="A32" s="89" t="s">
        <v>170</v>
      </c>
      <c r="B32" s="90" t="s">
        <v>171</v>
      </c>
    </row>
    <row r="33" spans="1:2" ht="27.65" customHeight="1">
      <c r="A33" s="89" t="s">
        <v>172</v>
      </c>
      <c r="B33" s="90" t="s">
        <v>173</v>
      </c>
    </row>
    <row r="34" spans="1:2" ht="33.65" customHeight="1">
      <c r="A34" s="89" t="s">
        <v>174</v>
      </c>
      <c r="B34" s="90" t="s">
        <v>175</v>
      </c>
    </row>
    <row r="35" spans="1:2" ht="52.15" customHeight="1">
      <c r="A35" s="97" t="s">
        <v>176</v>
      </c>
      <c r="B35" s="98" t="s">
        <v>177</v>
      </c>
    </row>
    <row r="36" spans="1:2" ht="14.15" customHeight="1">
      <c r="A36" s="107"/>
      <c r="B36" s="86"/>
    </row>
    <row r="37" spans="1:2" ht="42" customHeight="1">
      <c r="A37" s="148" t="s">
        <v>178</v>
      </c>
      <c r="B37" s="149"/>
    </row>
    <row r="38" spans="1:2" ht="52.15" customHeight="1">
      <c r="A38" s="100" t="s">
        <v>179</v>
      </c>
      <c r="B38" s="101" t="s">
        <v>180</v>
      </c>
    </row>
    <row r="39" spans="1:2" ht="52.15" customHeight="1">
      <c r="A39" s="107" t="s">
        <v>181</v>
      </c>
      <c r="B39" s="108" t="s">
        <v>182</v>
      </c>
    </row>
    <row r="40" spans="1:2" ht="60.65" customHeight="1">
      <c r="A40" s="97" t="s">
        <v>183</v>
      </c>
      <c r="B40" s="98" t="s">
        <v>184</v>
      </c>
    </row>
    <row r="41" spans="1:2" ht="387.65" customHeight="1">
      <c r="A41" s="91"/>
      <c r="B41" s="106" t="s">
        <v>208</v>
      </c>
    </row>
    <row r="42" spans="1:2" ht="81.650000000000006" customHeight="1">
      <c r="A42" s="92"/>
      <c r="B42" s="106"/>
    </row>
    <row r="43" spans="1:2" ht="102.75" customHeight="1">
      <c r="A43" s="86"/>
      <c r="B43" s="106"/>
    </row>
    <row r="44" spans="1:2" ht="43.4" customHeight="1">
      <c r="A44" s="86"/>
      <c r="B44" s="86"/>
    </row>
    <row r="45" spans="1:2" ht="29.15" customHeight="1">
      <c r="A45" s="86"/>
      <c r="B45" s="86"/>
    </row>
    <row r="46" spans="1:2" ht="25.9" customHeight="1">
      <c r="A46" s="92"/>
      <c r="B46" s="92"/>
    </row>
    <row r="47" spans="1:2" ht="15.5">
      <c r="A47" s="86"/>
      <c r="B47" s="86"/>
    </row>
    <row r="48" spans="1:2" ht="15.5">
      <c r="A48" s="86"/>
      <c r="B48" s="86"/>
    </row>
    <row r="49" spans="1:2" ht="15.5">
      <c r="A49" s="86"/>
      <c r="B49" s="86"/>
    </row>
    <row r="50" spans="1:2" ht="15.5">
      <c r="A50" s="86"/>
      <c r="B50" s="86"/>
    </row>
    <row r="51" spans="1:2" ht="15.5">
      <c r="A51" s="86"/>
      <c r="B51" s="86"/>
    </row>
    <row r="52" spans="1:2" ht="15.5">
      <c r="A52" s="86"/>
      <c r="B52" s="86"/>
    </row>
    <row r="53" spans="1:2" ht="15.5">
      <c r="A53" s="86"/>
      <c r="B53" s="86"/>
    </row>
    <row r="54" spans="1:2" ht="15.5">
      <c r="A54" s="86"/>
      <c r="B54" s="86"/>
    </row>
    <row r="55" spans="1:2" ht="15.5">
      <c r="A55" s="86"/>
      <c r="B55" s="86"/>
    </row>
    <row r="56" spans="1:2" ht="15.5">
      <c r="A56" s="86"/>
      <c r="B56" s="92"/>
    </row>
    <row r="57" spans="1:2">
      <c r="B57" s="93"/>
    </row>
    <row r="58" spans="1:2">
      <c r="B58" s="93"/>
    </row>
    <row r="59" spans="1:2">
      <c r="B59" s="93"/>
    </row>
    <row r="60" spans="1:2">
      <c r="B60" s="93"/>
    </row>
    <row r="61" spans="1:2">
      <c r="B61" s="93"/>
    </row>
  </sheetData>
  <mergeCells count="2">
    <mergeCell ref="A37:B37"/>
    <mergeCell ref="A26:B26"/>
  </mergeCells>
  <pageMargins left="0.7" right="0.7" top="0.75" bottom="0.75" header="0.3" footer="0.3"/>
  <pageSetup paperSize="9" scale="80" fitToHeight="0" orientation="portrait" r:id="rId1"/>
  <rowBreaks count="1" manualBreakCount="1">
    <brk id="37"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f8c2fb-3237-4370-898e-0d0c7adf13e9" xsi:nil="true"/>
    <lcf76f155ced4ddcb4097134ff3c332f xmlns="9345687d-a436-4ecb-b281-91af5479de5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541979B1288C40A414690553332A0C" ma:contentTypeVersion="14" ma:contentTypeDescription="Create a new document." ma:contentTypeScope="" ma:versionID="de498b90fb79da631c9cb97d67e83543">
  <xsd:schema xmlns:xsd="http://www.w3.org/2001/XMLSchema" xmlns:xs="http://www.w3.org/2001/XMLSchema" xmlns:p="http://schemas.microsoft.com/office/2006/metadata/properties" xmlns:ns2="9345687d-a436-4ecb-b281-91af5479de53" xmlns:ns3="07f8c2fb-3237-4370-898e-0d0c7adf13e9" targetNamespace="http://schemas.microsoft.com/office/2006/metadata/properties" ma:root="true" ma:fieldsID="bb433ad8287c67582481b1eb921b5816" ns2:_="" ns3:_="">
    <xsd:import namespace="9345687d-a436-4ecb-b281-91af5479de53"/>
    <xsd:import namespace="07f8c2fb-3237-4370-898e-0d0c7adf1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5687d-a436-4ecb-b281-91af5479d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f8c2fb-3237-4370-898e-0d0c7adf1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d456571-a1c5-4a30-91a1-d1dcfc273045}" ma:internalName="TaxCatchAll" ma:showField="CatchAllData" ma:web="07f8c2fb-3237-4370-898e-0d0c7adf13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AC6AF-E88B-40A9-B4E4-C43DED292082}">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customXml/itemProps2.xml><?xml version="1.0" encoding="utf-8"?>
<ds:datastoreItem xmlns:ds="http://schemas.openxmlformats.org/officeDocument/2006/customXml" ds:itemID="{175D4DB7-AF57-4193-AEA1-B9651159D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5687d-a436-4ecb-b281-91af5479de53"/>
    <ds:schemaRef ds:uri="07f8c2fb-3237-4370-898e-0d0c7adf1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9A74B8-70AA-4197-A786-8473A03CB38F}">
  <ds:schemaRefs>
    <ds:schemaRef ds:uri="http://schemas.microsoft.com/sharepoint/v3/contenttype/forms"/>
  </ds:schemaRefs>
</ds:datastoreItem>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camilla.m.eriksson@seb.se</dc:creator>
  <cp:keywords/>
  <dc:description/>
  <cp:lastModifiedBy>Eriksson, Camilla</cp:lastModifiedBy>
  <cp:revision/>
  <cp:lastPrinted>2023-02-13T12:20:33Z</cp:lastPrinted>
  <dcterms:created xsi:type="dcterms:W3CDTF">2011-11-24T12:28:29Z</dcterms:created>
  <dcterms:modified xsi:type="dcterms:W3CDTF">2024-04-24T04:27:00Z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754000</vt:r8>
  </property>
  <property fmtid="{D5CDD505-2E9C-101B-9397-08002B2CF9AE}" pid="13" name="MediaServiceImageTags">
    <vt:lpwstr/>
  </property>
</Properties>
</file>