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L:\a_Group Reporting &amp; Controlling\Closing procedures 2022\External output\Interim Reporting\Q1\Key figures\"/>
    </mc:Choice>
  </mc:AlternateContent>
  <xr:revisionPtr revIDLastSave="0" documentId="13_ncr:1_{7EC0DF0F-7EAA-40C8-8596-352CDFD866E9}" xr6:coauthVersionLast="46" xr6:coauthVersionMax="46" xr10:uidLastSave="{00000000-0000-0000-0000-000000000000}"/>
  <bookViews>
    <workbookView xWindow="23929" yWindow="-113" windowWidth="24267" windowHeight="14651"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5" l="1"/>
  <c r="D139" i="5"/>
  <c r="E136" i="5"/>
  <c r="D136" i="5"/>
  <c r="E132" i="5"/>
  <c r="D132" i="5" s="1"/>
  <c r="D131" i="5"/>
  <c r="D130" i="5"/>
  <c r="E128" i="5"/>
  <c r="D127" i="5"/>
  <c r="D126" i="5"/>
  <c r="E105" i="5"/>
  <c r="D105" i="5" s="1"/>
  <c r="E104" i="5"/>
  <c r="D104" i="5" s="1"/>
  <c r="E103" i="5"/>
  <c r="D103" i="5" s="1"/>
  <c r="E102" i="5"/>
  <c r="D102" i="5" s="1"/>
  <c r="D101" i="5"/>
  <c r="D100" i="5"/>
  <c r="D99" i="5"/>
  <c r="D98" i="5"/>
  <c r="D97" i="5"/>
  <c r="D96" i="5"/>
  <c r="D93" i="5"/>
  <c r="D92" i="5"/>
  <c r="D91" i="5"/>
  <c r="D87" i="5"/>
  <c r="D86" i="5"/>
  <c r="D85" i="5"/>
  <c r="D81" i="5"/>
  <c r="D80" i="5"/>
  <c r="D79" i="5"/>
  <c r="D75" i="5"/>
  <c r="D74" i="5"/>
  <c r="D73" i="5"/>
  <c r="D69" i="5"/>
  <c r="D68" i="5"/>
  <c r="D65" i="5"/>
  <c r="D64" i="5"/>
  <c r="E61" i="5"/>
  <c r="D60" i="5"/>
  <c r="D59" i="5"/>
  <c r="D58" i="5"/>
  <c r="E57" i="5"/>
  <c r="D57" i="5"/>
  <c r="E55" i="5"/>
  <c r="D55" i="5"/>
  <c r="E54" i="5"/>
  <c r="D54" i="5"/>
  <c r="E53" i="5"/>
  <c r="D52" i="5"/>
  <c r="D51" i="5"/>
  <c r="D44" i="5" s="1"/>
  <c r="E48" i="5"/>
  <c r="D48" i="5" s="1"/>
  <c r="E46" i="5"/>
  <c r="D45" i="5"/>
  <c r="E44" i="5"/>
  <c r="E36" i="5"/>
  <c r="E40" i="5" s="1"/>
  <c r="E42" i="5" s="1"/>
  <c r="D36" i="5"/>
  <c r="D40" i="5" s="1"/>
  <c r="D42" i="5" s="1"/>
  <c r="E27" i="5"/>
  <c r="E28" i="5" s="1"/>
  <c r="E30" i="5" s="1"/>
  <c r="D27" i="5"/>
  <c r="D28" i="5" s="1"/>
  <c r="D30" i="5" s="1"/>
  <c r="E22" i="5"/>
  <c r="E23" i="5" s="1"/>
  <c r="E25" i="5" s="1"/>
  <c r="D22" i="5"/>
  <c r="D23" i="5" s="1"/>
  <c r="D25" i="5" s="1"/>
  <c r="E19" i="5"/>
  <c r="D19" i="5"/>
  <c r="E14" i="5"/>
  <c r="D14" i="5"/>
  <c r="E12" i="5"/>
  <c r="E13" i="5" s="1"/>
  <c r="D12" i="5"/>
  <c r="D13" i="5" s="1"/>
  <c r="E9" i="5"/>
  <c r="D9" i="5"/>
  <c r="E6" i="5"/>
  <c r="E17" i="5" s="1"/>
  <c r="E18" i="5" s="1"/>
  <c r="E20" i="5" s="1"/>
  <c r="D5" i="5"/>
  <c r="D6" i="5" s="1"/>
  <c r="D17" i="5" s="1"/>
  <c r="D18" i="5" s="1"/>
  <c r="D20" i="5" s="1"/>
  <c r="E15" i="5" l="1"/>
  <c r="D38" i="5"/>
  <c r="D61" i="5"/>
  <c r="D62" i="5" s="1"/>
  <c r="E47" i="5"/>
  <c r="D47" i="5" s="1"/>
  <c r="D49" i="5" s="1"/>
  <c r="D15" i="5"/>
  <c r="D53" i="5"/>
  <c r="E62" i="5"/>
  <c r="D128" i="5"/>
  <c r="E38" i="5"/>
  <c r="D46" i="5"/>
  <c r="E49" i="5" l="1"/>
</calcChain>
</file>

<file path=xl/sharedStrings.xml><?xml version="1.0" encoding="utf-8"?>
<sst xmlns="http://schemas.openxmlformats.org/spreadsheetml/2006/main" count="249" uniqueCount="179">
  <si>
    <t>Jan - Dec</t>
  </si>
  <si>
    <t>Q4</t>
  </si>
  <si>
    <t>Jan - Jun</t>
  </si>
  <si>
    <t>Q2</t>
  </si>
  <si>
    <t>Q1</t>
  </si>
  <si>
    <t>Alternative Performance Measures</t>
  </si>
  <si>
    <t>Return on equity, %</t>
  </si>
  <si>
    <t>Return on equity excluding items affecting comparability, %</t>
  </si>
  <si>
    <t>Return on total assets, %</t>
  </si>
  <si>
    <t>*Items affecting comparability</t>
  </si>
  <si>
    <t>Total operating expenses, SEK m</t>
  </si>
  <si>
    <t>Total operating income, SEK m</t>
  </si>
  <si>
    <t>Net profit excluding items affecting comparability, SEK m</t>
  </si>
  <si>
    <t>Return on risk exposure amount, %</t>
  </si>
  <si>
    <t>Cost/income ratio</t>
  </si>
  <si>
    <t>Net worth per share, SEK</t>
  </si>
  <si>
    <t>Effect of average items affecting comparability*, SEK m</t>
  </si>
  <si>
    <t>Average equity attributable to shareholders, SEK m</t>
  </si>
  <si>
    <t>Net profit attributable to equity holders excluding items affecting comparability  (Annualised), SEK m</t>
  </si>
  <si>
    <t>Net profit attributable to equity holders excluding items affecting comparability (Reported), SEK m</t>
  </si>
  <si>
    <t>Net profit attributable to equity holders (Reported), SEK m</t>
  </si>
  <si>
    <t>Net profit attributable to equity holders (Annualised), SEK m</t>
  </si>
  <si>
    <t>Net credit exposure, SEK m</t>
  </si>
  <si>
    <t>Average diluted number of shares, millions</t>
  </si>
  <si>
    <t>Number of outstanding shares, millions</t>
  </si>
  <si>
    <t>Average number of outstanding shares, millions</t>
  </si>
  <si>
    <t>Common Equity Tier 1 capital ratio, %</t>
  </si>
  <si>
    <t>Common Equity Tier 1 capital, SEK m</t>
  </si>
  <si>
    <t>Tier 1 capital, SEK m</t>
  </si>
  <si>
    <t>Tier 2 capital, SEK m</t>
  </si>
  <si>
    <t>Own funds, SEK m</t>
  </si>
  <si>
    <t>Q3</t>
  </si>
  <si>
    <t>Liquid assets after adjustment, SEK m</t>
  </si>
  <si>
    <t>Tier 1 capital ratio, %</t>
  </si>
  <si>
    <t>Total capital ratio, %</t>
  </si>
  <si>
    <t>Leverage ratio, %</t>
  </si>
  <si>
    <t>Liquidity Coverage Ratio (LCR), %</t>
  </si>
  <si>
    <t>Jan - Sep</t>
  </si>
  <si>
    <t>Monthly average equity attributable to shareholders, SEK m</t>
  </si>
  <si>
    <t>Average total assets, SEK m</t>
  </si>
  <si>
    <t>Average risk exposures, SEK m</t>
  </si>
  <si>
    <t>Surplus value from insurance, SEK m</t>
  </si>
  <si>
    <t>Tax, SEK m</t>
  </si>
  <si>
    <t>Adjusted shareholders equity, SEK m</t>
  </si>
  <si>
    <t>Equity attributable to shareholders, SEK m</t>
  </si>
  <si>
    <t>Equity per share, SEK</t>
  </si>
  <si>
    <t>Diluted earnings per share, SEK</t>
  </si>
  <si>
    <t>Basic earnings per share, SEK</t>
  </si>
  <si>
    <t>Items affecting comparability before tax, SEK m</t>
  </si>
  <si>
    <t>Items affecting comparability after tax, SEK m</t>
  </si>
  <si>
    <t>Net Expected Credit losses (Annualised), SEK m</t>
  </si>
  <si>
    <t>Opening balance financial guarantees and loan commitments, SEK m</t>
  </si>
  <si>
    <t>Opening allowances for external loans, financial guarantees and loan commitments, SEK m</t>
  </si>
  <si>
    <t>Items affecting comparability after tax*, SEK m</t>
  </si>
  <si>
    <t>Net profit attributable to equity holders, SEK m</t>
  </si>
  <si>
    <t xml:space="preserve">Net Expected Credit Losses (Reported), SEK m </t>
  </si>
  <si>
    <t>Average equity attributable to shareholders adjusted for items affecting comparability, SEK m</t>
  </si>
  <si>
    <t>Steg 3 loans, gross, SEK m</t>
  </si>
  <si>
    <t>Gross carrying amount for total loans measured at amortised cost, SEK m</t>
  </si>
  <si>
    <t>Stage 3 loans, net, SEK m</t>
  </si>
  <si>
    <t>Carrying amounts for total loans measured at amortised cost, SEK m</t>
  </si>
  <si>
    <t>Stage 3 loans/Total loans, gross, %</t>
  </si>
  <si>
    <t>Net ECL (expected credit losses) level,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</si>
  <si>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</si>
  <si>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</si>
  <si>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</si>
  <si>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</si>
  <si>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</si>
  <si>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</si>
  <si>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</si>
  <si>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</si>
  <si>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</si>
  <si>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</si>
  <si>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</si>
  <si>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</si>
  <si>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</si>
  <si>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</si>
  <si>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Average equity attributable to shareholders adjusted for IAC, SEK m</t>
  </si>
  <si>
    <t>Net liquidity outflow,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</si>
  <si>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</si>
  <si>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</si>
  <si>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</si>
  <si>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</si>
  <si>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</si>
  <si>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</si>
  <si>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</si>
  <si>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</si>
  <si>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</si>
  <si>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</si>
  <si>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</si>
  <si>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</si>
  <si>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</si>
  <si>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</si>
  <si>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business equity</t>
  </si>
  <si>
    <r>
      <t>Operating profit by division, reduced by a standard tax rate, in relation to the divisions’ average</t>
    </r>
    <r>
      <rPr>
        <vertAlign val="superscript"/>
        <sz val="12"/>
        <rFont val="SEB SansSerif"/>
      </rPr>
      <t>2)</t>
    </r>
    <r>
      <rPr>
        <sz val="12"/>
        <rFont val="SEB SansSerif"/>
      </rPr>
      <t xml:space="preserve"> business equity (allocated capital).</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</si>
  <si>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</si>
  <si>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</si>
  <si>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</si>
  <si>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</si>
  <si>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</si>
  <si>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</si>
  <si>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</si>
  <si>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</si>
  <si>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</si>
  <si>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</si>
  <si>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</si>
  <si>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</si>
  <si>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</si>
  <si>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</si>
  <si>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</si>
  <si>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</si>
  <si>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</si>
  <si>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</si>
  <si>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ECL coverage ratio</t>
  </si>
  <si>
    <t>ECL allowance in relation to underlying gross carrying amounts for loans and debt securities as well as nominal amounts of financial guarantees and loan commitments.</t>
  </si>
  <si>
    <t>Stage 3 loans/Total loans, gross</t>
  </si>
  <si>
    <t xml:space="preserve">Stage 3 loans/Total loans, net </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</si>
  <si>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</si>
  <si>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</si>
  <si>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</si>
  <si>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</si>
  <si>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</si>
  <si>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</si>
  <si>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</si>
  <si>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</si>
  <si>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</si>
  <si>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</si>
  <si>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</si>
  <si>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</si>
  <si>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</si>
  <si>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</si>
  <si>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</si>
  <si>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</si>
  <si>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Leverage ratio</t>
  </si>
  <si>
    <t>Liquidity Coverage Ratio (LCR)</t>
  </si>
  <si>
    <t>High-quality liquid assets in relation to the estimated net liquidity outflows over the next 30 calendar days.</t>
  </si>
  <si>
    <t>Jan-Jun</t>
  </si>
  <si>
    <t>Jan-Sep</t>
  </si>
  <si>
    <t>Jan-Dec</t>
  </si>
  <si>
    <t>Jan-Mar</t>
  </si>
  <si>
    <t>Opening balance total external loans gross, SEK m</t>
  </si>
  <si>
    <t>Exposure measure for leverage ratio calculation, SEK m</t>
  </si>
  <si>
    <t>Adjustment for FSA administrative fine, expenses, SEK m</t>
  </si>
  <si>
    <t>Shareholders’ equity excluding dividend, deferred tax assets, intangible assets and certain other regulatory adjustments defined in EU Regulation no 575/2013 (CRR).</t>
  </si>
  <si>
    <t>Net Stable Funding Ratio, NSFR, %</t>
  </si>
  <si>
    <t>Available stable funding (ASF), SEK bn</t>
  </si>
  <si>
    <t>Required stable funding (RSF), SEK bn</t>
  </si>
  <si>
    <t>Net expected credit losses in relation to the opening balance of the year of debt securities, loans to the public and loans to credit institutions measured at amortised cost, financial guarantees and loan commitments, net of ECL allowances.</t>
  </si>
  <si>
    <t>Available stable funding in relation to the amount of required stable funding.</t>
  </si>
  <si>
    <t>Tier 1 capital as a percentage of the exposure value of assets, derivatives and off balance sheet items.</t>
  </si>
  <si>
    <t>Gross carrying amount for stage 3 loans (credit-impaired loans) in relation to gross carrying amount for total loans measured at amortised cost (including trade and client receivables presented as other assets).</t>
  </si>
  <si>
    <t>Carrying amount for stage 3 loans  (credit-impaired loans) in relation to carrying amounts for total loans measured at amortised cost (including trade and client receivables presented as other assets).</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</si>
  <si>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</si>
  <si>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Net stable funding ratio (NSFR)</t>
  </si>
  <si>
    <t>MREL composition</t>
  </si>
  <si>
    <t>Own funds and eligible liabilities as %  of TREA</t>
  </si>
  <si>
    <t>Own funds and subordinated liabilities as %  of TREA</t>
  </si>
  <si>
    <t>N/A</t>
  </si>
  <si>
    <t>Subordination requirement, %</t>
  </si>
  <si>
    <t>33,1</t>
  </si>
  <si>
    <t xml:space="preserve">MREL requirement, % </t>
  </si>
  <si>
    <t>19,7</t>
  </si>
  <si>
    <t>Combined buffer requirement (CBR), %</t>
  </si>
  <si>
    <t>6,6</t>
  </si>
  <si>
    <t>MREL buffer, %</t>
  </si>
  <si>
    <t>6,9</t>
  </si>
  <si>
    <t>26,0</t>
  </si>
  <si>
    <t>22,6</t>
  </si>
  <si>
    <t>Subordination buffer, %</t>
  </si>
  <si>
    <t>3,4</t>
  </si>
  <si>
    <t>Additional Tier 1 capital, SEK m</t>
  </si>
  <si>
    <t>Eligible liabilities, SEK m</t>
  </si>
  <si>
    <t>Total risk exposure amount (TREA), SEK m</t>
  </si>
  <si>
    <t>of which Senior preferred, SEK m</t>
  </si>
  <si>
    <t>of which Senior non-preferred, SEK m</t>
  </si>
  <si>
    <t>Minimum requirement for own funds and eligible liabilities, as set by
the Swedish National Debt Office.</t>
  </si>
  <si>
    <t>According to the EU Capital Requirements Regulation no 876/2019
(CRR2) and according to the EU Directive no 879/2019 (BRRD II):</t>
  </si>
  <si>
    <t>Minimum Requirement of Eligible Liabilities (MREL)</t>
  </si>
  <si>
    <t>Stage 3 loans/Total loans, net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</si>
</sst>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0"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8"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4"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7" fontId="11" fillId="0" borderId="0" applyFont="0" applyFill="0" applyBorder="0" applyAlignment="0" applyProtection="0"/>
    <xf numFmtId="0" fontId="69" fillId="0" borderId="36" applyNumberFormat="0" applyFill="0" applyAlignment="0" applyProtection="0"/>
    <xf numFmtId="169"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5" fontId="11" fillId="0" borderId="0" applyFont="0" applyFill="0" applyBorder="0" applyAlignment="0" applyProtection="0"/>
    <xf numFmtId="0" fontId="56" fillId="0" borderId="35" applyNumberFormat="0" applyFill="0" applyAlignment="0" applyProtection="0"/>
    <xf numFmtId="172" fontId="76" fillId="0" borderId="23">
      <alignment horizontal="center"/>
      <protection locked="0"/>
    </xf>
    <xf numFmtId="171"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6"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3"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4"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4"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4"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75"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179"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79" fontId="148" fillId="0" borderId="0" applyFont="0" applyFill="0" applyBorder="0" applyAlignment="0" applyProtection="0"/>
    <xf numFmtId="164"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75"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7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79">
    <xf numFmtId="0" fontId="0" fillId="0" borderId="0" xfId="0"/>
    <xf numFmtId="0" fontId="91" fillId="0" borderId="0" xfId="0" applyFont="1"/>
    <xf numFmtId="0" fontId="90" fillId="0" borderId="0" xfId="0" applyFont="1" applyBorder="1"/>
    <xf numFmtId="0" fontId="91" fillId="0" borderId="0" xfId="0" applyFont="1" applyBorder="1"/>
    <xf numFmtId="0" fontId="92" fillId="0" borderId="0" xfId="0" applyFont="1" applyBorder="1"/>
    <xf numFmtId="3" fontId="96" fillId="0" borderId="0" xfId="0" applyNumberFormat="1" applyFont="1" applyFill="1" applyBorder="1" applyAlignment="1">
      <alignment vertical="center"/>
    </xf>
    <xf numFmtId="0" fontId="92" fillId="0" borderId="0" xfId="0" applyFont="1" applyFill="1" applyBorder="1"/>
    <xf numFmtId="0" fontId="94" fillId="0" borderId="0" xfId="0" applyFont="1" applyFill="1" applyBorder="1"/>
    <xf numFmtId="3" fontId="93" fillId="0" borderId="0" xfId="0" applyNumberFormat="1" applyFont="1" applyFill="1" applyBorder="1"/>
    <xf numFmtId="3" fontId="94" fillId="0" borderId="0" xfId="0" applyNumberFormat="1" applyFont="1" applyFill="1" applyBorder="1"/>
    <xf numFmtId="0" fontId="91" fillId="0" borderId="0" xfId="0" applyFont="1" applyFill="1"/>
    <xf numFmtId="0" fontId="93" fillId="0" borderId="0" xfId="0" applyFont="1" applyFill="1" applyBorder="1"/>
    <xf numFmtId="0" fontId="94" fillId="0" borderId="10" xfId="0" applyFont="1" applyFill="1" applyBorder="1"/>
    <xf numFmtId="0" fontId="95" fillId="0" borderId="4" xfId="0" applyFont="1" applyFill="1" applyBorder="1"/>
    <xf numFmtId="0" fontId="94" fillId="0" borderId="4" xfId="0" applyFont="1" applyFill="1" applyBorder="1" applyAlignment="1">
      <alignment wrapText="1"/>
    </xf>
    <xf numFmtId="0" fontId="94" fillId="0" borderId="0" xfId="0" applyFont="1" applyFill="1" applyBorder="1" applyAlignment="1">
      <alignment wrapText="1"/>
    </xf>
    <xf numFmtId="0" fontId="94" fillId="0" borderId="4" xfId="0" applyFont="1" applyFill="1" applyBorder="1"/>
    <xf numFmtId="0" fontId="91" fillId="0" borderId="0" xfId="0" applyFont="1" applyFill="1" applyBorder="1"/>
    <xf numFmtId="2" fontId="94" fillId="0" borderId="0" xfId="0" applyNumberFormat="1" applyFont="1" applyFill="1" applyBorder="1" applyAlignment="1">
      <alignment wrapText="1"/>
    </xf>
    <xf numFmtId="3" fontId="95" fillId="0" borderId="4" xfId="0" applyNumberFormat="1" applyFont="1" applyFill="1" applyBorder="1"/>
    <xf numFmtId="176" fontId="94" fillId="0" borderId="0" xfId="0" applyNumberFormat="1" applyFont="1" applyFill="1" applyBorder="1" applyAlignment="1">
      <alignment wrapText="1"/>
    </xf>
    <xf numFmtId="2" fontId="94" fillId="0" borderId="0" xfId="0" applyNumberFormat="1" applyFont="1" applyFill="1" applyBorder="1"/>
    <xf numFmtId="0" fontId="90" fillId="0" borderId="0" xfId="0" applyFont="1"/>
    <xf numFmtId="0" fontId="92" fillId="0" borderId="0" xfId="0"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5" fillId="0" borderId="4" xfId="0" applyFont="1" applyBorder="1"/>
    <xf numFmtId="0" fontId="94" fillId="2" borderId="6" xfId="0" applyFont="1" applyFill="1" applyBorder="1" applyAlignment="1">
      <alignment wrapText="1"/>
    </xf>
    <xf numFmtId="0" fontId="92" fillId="0" borderId="10" xfId="0" applyFont="1" applyBorder="1"/>
    <xf numFmtId="0" fontId="91" fillId="0" borderId="0" xfId="0" applyFont="1" applyFill="1" applyBorder="1"/>
    <xf numFmtId="0" fontId="92" fillId="0" borderId="10" xfId="0" applyFont="1" applyFill="1" applyBorder="1" applyAlignment="1">
      <alignment horizontal="left" vertical="center" wrapText="1"/>
    </xf>
    <xf numFmtId="0" fontId="92" fillId="0" borderId="10" xfId="0" applyFont="1" applyBorder="1" applyAlignment="1">
      <alignment horizontal="left" vertical="center" wrapText="1"/>
    </xf>
    <xf numFmtId="0" fontId="93" fillId="0" borderId="0" xfId="0" applyFont="1"/>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Fill="1" applyBorder="1"/>
    <xf numFmtId="0" fontId="92" fillId="0" borderId="12" xfId="0" applyFont="1" applyBorder="1"/>
    <xf numFmtId="0" fontId="92" fillId="0" borderId="0" xfId="0" applyFont="1" applyFill="1"/>
    <xf numFmtId="0" fontId="95" fillId="0" borderId="4" xfId="0" applyFont="1" applyFill="1" applyBorder="1"/>
    <xf numFmtId="0" fontId="94" fillId="0" borderId="12" xfId="0" applyFont="1" applyFill="1" applyBorder="1" applyAlignment="1">
      <alignment wrapText="1"/>
    </xf>
    <xf numFmtId="0" fontId="94" fillId="0" borderId="0" xfId="0" applyFont="1" applyFill="1" applyBorder="1" applyAlignment="1">
      <alignment wrapText="1"/>
    </xf>
    <xf numFmtId="0" fontId="92" fillId="0" borderId="10" xfId="0" applyFont="1" applyFill="1" applyBorder="1"/>
    <xf numFmtId="0" fontId="94" fillId="0" borderId="7" xfId="0" applyFont="1" applyFill="1" applyBorder="1"/>
    <xf numFmtId="0" fontId="95" fillId="0" borderId="9" xfId="0" applyFont="1" applyFill="1" applyBorder="1"/>
    <xf numFmtId="0" fontId="95" fillId="0" borderId="10" xfId="0" applyFont="1" applyBorder="1"/>
    <xf numFmtId="0" fontId="94" fillId="2" borderId="11" xfId="0" applyFont="1" applyFill="1" applyBorder="1"/>
    <xf numFmtId="0" fontId="94" fillId="0" borderId="0" xfId="0" applyFont="1" applyFill="1" applyBorder="1"/>
    <xf numFmtId="3" fontId="92" fillId="0" borderId="4" xfId="0" applyNumberFormat="1" applyFont="1" applyFill="1" applyBorder="1"/>
    <xf numFmtId="0" fontId="91" fillId="0" borderId="0" xfId="0" applyFont="1"/>
    <xf numFmtId="0" fontId="91" fillId="0" borderId="0" xfId="0" applyFont="1" applyBorder="1"/>
    <xf numFmtId="0" fontId="95" fillId="0" borderId="4" xfId="0" applyFont="1" applyFill="1" applyBorder="1"/>
    <xf numFmtId="0" fontId="95" fillId="0" borderId="10" xfId="0" applyFont="1" applyFill="1" applyBorder="1"/>
    <xf numFmtId="0" fontId="94" fillId="0" borderId="9" xfId="0" applyFont="1" applyFill="1" applyBorder="1"/>
    <xf numFmtId="1" fontId="94" fillId="0" borderId="0" xfId="0" applyNumberFormat="1" applyFont="1" applyFill="1" applyBorder="1"/>
    <xf numFmtId="3" fontId="94" fillId="0" borderId="4" xfId="0" applyNumberFormat="1" applyFont="1" applyFill="1" applyBorder="1"/>
    <xf numFmtId="3" fontId="93" fillId="0" borderId="4" xfId="0" applyNumberFormat="1" applyFont="1" applyFill="1" applyBorder="1"/>
    <xf numFmtId="0" fontId="92" fillId="0" borderId="4" xfId="0" applyFont="1" applyFill="1" applyBorder="1"/>
    <xf numFmtId="0" fontId="92" fillId="0" borderId="4" xfId="0" applyFont="1" applyFill="1" applyBorder="1" applyAlignment="1">
      <alignment horizontal="left" vertical="center" wrapText="1"/>
    </xf>
    <xf numFmtId="176" fontId="94" fillId="0" borderId="4" xfId="0" applyNumberFormat="1" applyFont="1" applyFill="1" applyBorder="1" applyAlignment="1">
      <alignment wrapText="1"/>
    </xf>
    <xf numFmtId="1" fontId="94" fillId="0" borderId="4" xfId="0" applyNumberFormat="1" applyFont="1" applyFill="1" applyBorder="1"/>
    <xf numFmtId="0" fontId="90" fillId="0" borderId="0" xfId="0" applyFont="1" applyProtection="1">
      <protection locked="0"/>
    </xf>
    <xf numFmtId="0" fontId="93" fillId="0" borderId="0" xfId="0" applyFont="1" applyFill="1" applyAlignment="1" applyProtection="1">
      <alignment horizontal="center"/>
      <protection locked="0"/>
    </xf>
    <xf numFmtId="0" fontId="94" fillId="0" borderId="0" xfId="0" applyFont="1" applyFill="1" applyAlignment="1" applyProtection="1">
      <alignment horizontal="center"/>
      <protection locked="0"/>
    </xf>
    <xf numFmtId="3" fontId="92" fillId="0" borderId="1" xfId="0" applyNumberFormat="1" applyFont="1" applyFill="1" applyBorder="1" applyProtection="1">
      <protection locked="0"/>
    </xf>
    <xf numFmtId="3" fontId="92" fillId="0" borderId="3" xfId="0" applyNumberFormat="1" applyFont="1" applyFill="1" applyBorder="1" applyProtection="1">
      <protection locked="0"/>
    </xf>
    <xf numFmtId="3" fontId="92" fillId="0" borderId="4" xfId="0" applyNumberFormat="1" applyFont="1" applyFill="1" applyBorder="1" applyProtection="1">
      <protection locked="0"/>
    </xf>
    <xf numFmtId="3" fontId="92" fillId="0" borderId="5" xfId="0" applyNumberFormat="1" applyFont="1" applyFill="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Fill="1" applyBorder="1" applyAlignment="1" applyProtection="1">
      <alignment horizontal="center"/>
      <protection locked="0"/>
    </xf>
    <xf numFmtId="2" fontId="92" fillId="0" borderId="12" xfId="0" applyNumberFormat="1" applyFont="1" applyFill="1" applyBorder="1" applyProtection="1">
      <protection locked="0"/>
    </xf>
    <xf numFmtId="0" fontId="92" fillId="0" borderId="12" xfId="0" applyFont="1" applyFill="1" applyBorder="1" applyProtection="1">
      <protection locked="0"/>
    </xf>
    <xf numFmtId="3" fontId="92" fillId="0" borderId="2" xfId="0" applyNumberFormat="1" applyFont="1" applyFill="1" applyBorder="1" applyProtection="1">
      <protection locked="0"/>
    </xf>
    <xf numFmtId="3" fontId="92" fillId="0" borderId="0" xfId="0" applyNumberFormat="1" applyFont="1" applyFill="1" applyBorder="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Fill="1" applyBorder="1" applyProtection="1">
      <protection locked="0"/>
    </xf>
    <xf numFmtId="2" fontId="93" fillId="0" borderId="12" xfId="0" applyNumberFormat="1" applyFont="1" applyFill="1" applyBorder="1" applyProtection="1">
      <protection locked="0"/>
    </xf>
    <xf numFmtId="2" fontId="93" fillId="2" borderId="7" xfId="0" applyNumberFormat="1" applyFont="1" applyFill="1" applyBorder="1" applyProtection="1">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2" fontId="93" fillId="0" borderId="7" xfId="0" applyNumberFormat="1" applyFont="1" applyFill="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Fill="1" applyBorder="1" applyProtection="1">
      <protection locked="0"/>
    </xf>
    <xf numFmtId="2" fontId="93" fillId="0" borderId="3" xfId="0" applyNumberFormat="1" applyFont="1" applyFill="1" applyBorder="1" applyProtection="1">
      <protection locked="0"/>
    </xf>
    <xf numFmtId="3" fontId="106" fillId="0" borderId="4" xfId="1345" applyNumberFormat="1" applyFont="1" applyFill="1" applyBorder="1" applyAlignment="1" applyProtection="1">
      <alignment horizontal="right"/>
      <protection locked="0"/>
    </xf>
    <xf numFmtId="3" fontId="106" fillId="0" borderId="5" xfId="1345" applyNumberFormat="1" applyFont="1" applyFill="1" applyBorder="1" applyAlignment="1" applyProtection="1">
      <alignment horizontal="right"/>
      <protection locked="0"/>
    </xf>
    <xf numFmtId="2" fontId="93" fillId="0" borderId="4" xfId="0" applyNumberFormat="1" applyFont="1" applyFill="1" applyBorder="1" applyProtection="1">
      <protection locked="0"/>
    </xf>
    <xf numFmtId="2" fontId="93" fillId="0" borderId="5" xfId="0" applyNumberFormat="1" applyFont="1" applyFill="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Fill="1" applyBorder="1" applyProtection="1">
      <protection locked="0"/>
    </xf>
    <xf numFmtId="3" fontId="95" fillId="0" borderId="5" xfId="0" applyNumberFormat="1" applyFont="1" applyFill="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Fill="1" applyBorder="1" applyProtection="1">
      <protection locked="0"/>
    </xf>
    <xf numFmtId="0" fontId="91" fillId="0" borderId="0" xfId="0" applyFont="1" applyProtection="1">
      <protection locked="0"/>
    </xf>
    <xf numFmtId="0" fontId="92" fillId="0" borderId="0" xfId="0" applyFont="1" applyFill="1" applyProtection="1"/>
    <xf numFmtId="0" fontId="95" fillId="0" borderId="10" xfId="0" applyFont="1" applyBorder="1" applyProtection="1"/>
    <xf numFmtId="0" fontId="90" fillId="0" borderId="0" xfId="0" applyFont="1" applyAlignment="1">
      <alignment vertical="top" wrapText="1"/>
    </xf>
    <xf numFmtId="0" fontId="91" fillId="0" borderId="0" xfId="0" applyFont="1" applyFill="1" applyAlignment="1">
      <alignment vertical="top" wrapText="1"/>
    </xf>
    <xf numFmtId="0" fontId="142" fillId="0" borderId="0" xfId="0" applyFont="1" applyAlignment="1">
      <alignment vertical="top" wrapText="1"/>
    </xf>
    <xf numFmtId="0" fontId="142" fillId="0" borderId="0" xfId="0" applyFont="1" applyFill="1" applyAlignment="1">
      <alignment vertical="top" wrapText="1"/>
    </xf>
    <xf numFmtId="0" fontId="144" fillId="0" borderId="45" xfId="0" applyFont="1" applyBorder="1" applyAlignment="1">
      <alignment vertical="top" wrapText="1"/>
    </xf>
    <xf numFmtId="0" fontId="144" fillId="0" borderId="46" xfId="0" applyFont="1" applyFill="1" applyBorder="1" applyAlignment="1">
      <alignment vertical="top" wrapText="1"/>
    </xf>
    <xf numFmtId="0" fontId="142" fillId="0" borderId="45" xfId="0" applyFont="1" applyBorder="1" applyAlignment="1">
      <alignment vertical="top" wrapText="1"/>
    </xf>
    <xf numFmtId="0" fontId="142" fillId="0" borderId="45" xfId="0" applyFont="1" applyFill="1" applyBorder="1" applyAlignment="1">
      <alignment vertical="top" wrapText="1"/>
    </xf>
    <xf numFmtId="0" fontId="142" fillId="0" borderId="46" xfId="0" applyFont="1" applyFill="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142" fillId="0" borderId="0" xfId="0" applyFont="1" applyFill="1" applyAlignment="1">
      <alignment wrapText="1"/>
    </xf>
    <xf numFmtId="0" fontId="91" fillId="0" borderId="0" xfId="0" applyFont="1" applyAlignment="1">
      <alignment vertical="top" wrapText="1"/>
    </xf>
    <xf numFmtId="0" fontId="91" fillId="0" borderId="0" xfId="0" applyFont="1" applyFill="1" applyAlignment="1">
      <alignment wrapText="1"/>
    </xf>
    <xf numFmtId="0" fontId="142" fillId="0" borderId="0" xfId="0" applyFont="1" applyBorder="1" applyAlignment="1">
      <alignment vertical="top" wrapText="1"/>
    </xf>
    <xf numFmtId="0" fontId="142" fillId="0" borderId="0" xfId="0" applyFont="1" applyFill="1" applyBorder="1" applyAlignment="1">
      <alignment vertical="top" wrapText="1"/>
    </xf>
    <xf numFmtId="0" fontId="143" fillId="0" borderId="0" xfId="0" applyFont="1" applyBorder="1" applyAlignment="1">
      <alignment vertical="top" wrapText="1"/>
    </xf>
    <xf numFmtId="0" fontId="144" fillId="0" borderId="49" xfId="0" applyFont="1" applyBorder="1" applyAlignment="1">
      <alignment vertical="top" wrapText="1"/>
    </xf>
    <xf numFmtId="0" fontId="144" fillId="0" borderId="50" xfId="0" applyFont="1" applyFill="1" applyBorder="1" applyAlignment="1">
      <alignment vertical="top" wrapText="1"/>
    </xf>
    <xf numFmtId="0" fontId="142" fillId="0" borderId="47" xfId="0" applyFont="1" applyFill="1" applyBorder="1" applyAlignment="1">
      <alignment vertical="top" wrapText="1"/>
    </xf>
    <xf numFmtId="0" fontId="142" fillId="0" borderId="48" xfId="0" applyFont="1" applyFill="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Fill="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0" fontId="94" fillId="0" borderId="0" xfId="0" applyFont="1" applyFill="1" applyBorder="1" applyProtection="1"/>
    <xf numFmtId="176" fontId="93" fillId="0" borderId="0" xfId="1" applyNumberFormat="1" applyFont="1" applyFill="1" applyBorder="1" applyProtection="1"/>
    <xf numFmtId="0" fontId="146" fillId="0" borderId="0" xfId="0" applyFont="1" applyFill="1" applyAlignment="1">
      <alignment horizontal="left" vertical="top" wrapText="1"/>
    </xf>
    <xf numFmtId="0" fontId="95" fillId="0" borderId="9" xfId="0" applyFont="1" applyFill="1" applyBorder="1" applyProtection="1"/>
    <xf numFmtId="0" fontId="142" fillId="0" borderId="47" xfId="0" applyFont="1" applyBorder="1" applyAlignment="1">
      <alignment vertical="top" wrapText="1"/>
    </xf>
    <xf numFmtId="0" fontId="142" fillId="0" borderId="51" xfId="0" applyFont="1" applyBorder="1" applyAlignment="1">
      <alignment vertical="top" wrapText="1"/>
    </xf>
    <xf numFmtId="0" fontId="142" fillId="0" borderId="42" xfId="0" applyFont="1" applyFill="1" applyBorder="1" applyAlignment="1">
      <alignment vertical="top" wrapText="1"/>
    </xf>
    <xf numFmtId="0" fontId="94" fillId="0" borderId="9" xfId="0" applyFont="1" applyBorder="1"/>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0" fontId="0" fillId="0" borderId="0" xfId="0" applyBorder="1"/>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applyFill="1" applyBorder="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1" fillId="0" borderId="0" xfId="0" applyNumberFormat="1" applyFont="1" applyFill="1"/>
    <xf numFmtId="2" fontId="93" fillId="2" borderId="11" xfId="1" applyNumberFormat="1" applyFont="1" applyFill="1" applyBorder="1"/>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U141"/>
  <sheetViews>
    <sheetView tabSelected="1" view="pageBreakPreview" topLeftCell="A4" zoomScale="62" zoomScaleNormal="73" zoomScaleSheetLayoutView="62" workbookViewId="0">
      <selection activeCell="G50" sqref="G50"/>
    </sheetView>
  </sheetViews>
  <sheetFormatPr defaultColWidth="8.88671875" defaultRowHeight="13.15"/>
  <cols>
    <col min="1" max="1" width="87.33203125" style="1" customWidth="1"/>
    <col min="2" max="19" width="10.6640625" style="108" bestFit="1" customWidth="1"/>
    <col min="20" max="20" width="6" style="3" customWidth="1"/>
    <col min="21" max="16384" width="8.88671875" style="1"/>
  </cols>
  <sheetData>
    <row r="1" spans="1:21" ht="30.05">
      <c r="A1" s="22" t="s">
        <v>5</v>
      </c>
      <c r="B1" s="64"/>
      <c r="C1" s="64"/>
      <c r="D1" s="64"/>
      <c r="E1" s="64"/>
      <c r="F1" s="64"/>
      <c r="G1" s="64"/>
      <c r="H1" s="64"/>
      <c r="I1" s="64"/>
      <c r="J1" s="64"/>
      <c r="K1" s="64"/>
      <c r="L1" s="64"/>
      <c r="M1" s="64"/>
      <c r="N1" s="64"/>
      <c r="O1" s="64"/>
      <c r="P1" s="64"/>
      <c r="Q1" s="64"/>
      <c r="R1" s="64"/>
      <c r="S1" s="64"/>
      <c r="T1" s="2"/>
    </row>
    <row r="2" spans="1:21">
      <c r="A2" s="23"/>
      <c r="B2" s="65" t="s">
        <v>139</v>
      </c>
      <c r="C2" s="65" t="s">
        <v>4</v>
      </c>
      <c r="D2" s="65" t="s">
        <v>138</v>
      </c>
      <c r="E2" s="65" t="s">
        <v>1</v>
      </c>
      <c r="F2" s="65" t="s">
        <v>137</v>
      </c>
      <c r="G2" s="65" t="s">
        <v>31</v>
      </c>
      <c r="H2" s="65" t="s">
        <v>136</v>
      </c>
      <c r="I2" s="65" t="s">
        <v>3</v>
      </c>
      <c r="J2" s="65" t="s">
        <v>139</v>
      </c>
      <c r="K2" s="65" t="s">
        <v>4</v>
      </c>
      <c r="L2" s="65" t="s">
        <v>138</v>
      </c>
      <c r="M2" s="65" t="s">
        <v>1</v>
      </c>
      <c r="N2" s="65" t="s">
        <v>137</v>
      </c>
      <c r="O2" s="65" t="s">
        <v>31</v>
      </c>
      <c r="P2" s="65" t="s">
        <v>136</v>
      </c>
      <c r="Q2" s="65" t="s">
        <v>3</v>
      </c>
      <c r="R2" s="65" t="s">
        <v>139</v>
      </c>
      <c r="S2" s="65" t="s">
        <v>4</v>
      </c>
      <c r="T2" s="4"/>
    </row>
    <row r="3" spans="1:21" ht="13.8" thickBot="1">
      <c r="A3" s="23"/>
      <c r="B3" s="66">
        <v>2022</v>
      </c>
      <c r="C3" s="66">
        <v>2022</v>
      </c>
      <c r="D3" s="66">
        <v>2021</v>
      </c>
      <c r="E3" s="66">
        <v>2021</v>
      </c>
      <c r="F3" s="66">
        <v>2021</v>
      </c>
      <c r="G3" s="66">
        <v>2021</v>
      </c>
      <c r="H3" s="66">
        <v>2021</v>
      </c>
      <c r="I3" s="66">
        <v>2021</v>
      </c>
      <c r="J3" s="66">
        <v>2021</v>
      </c>
      <c r="K3" s="66">
        <v>2021</v>
      </c>
      <c r="L3" s="66">
        <v>2020</v>
      </c>
      <c r="M3" s="66">
        <v>2020</v>
      </c>
      <c r="N3" s="66">
        <v>2020</v>
      </c>
      <c r="O3" s="66">
        <v>2020</v>
      </c>
      <c r="P3" s="66">
        <v>2020</v>
      </c>
      <c r="Q3" s="66">
        <v>2020</v>
      </c>
      <c r="R3" s="66">
        <v>2020</v>
      </c>
      <c r="S3" s="66">
        <v>2020</v>
      </c>
      <c r="T3" s="4"/>
    </row>
    <row r="4" spans="1:21">
      <c r="A4" s="25" t="s">
        <v>54</v>
      </c>
      <c r="B4" s="67">
        <v>6402.5540000000001</v>
      </c>
      <c r="C4" s="68">
        <v>6402.5540000000001</v>
      </c>
      <c r="D4" s="67">
        <v>25422.947</v>
      </c>
      <c r="E4" s="68">
        <v>6197.835</v>
      </c>
      <c r="F4" s="67">
        <v>19225.112605247698</v>
      </c>
      <c r="G4" s="68">
        <v>6634.0588914500986</v>
      </c>
      <c r="H4" s="67">
        <v>12591.05371464213</v>
      </c>
      <c r="I4" s="68">
        <v>6573.5014445097631</v>
      </c>
      <c r="J4" s="67">
        <v>6017.5522721673697</v>
      </c>
      <c r="K4" s="68">
        <v>6017.5522721673697</v>
      </c>
      <c r="L4" s="67">
        <v>15745.858</v>
      </c>
      <c r="M4" s="68">
        <v>5123.125</v>
      </c>
      <c r="N4" s="67">
        <v>10622.7327553261</v>
      </c>
      <c r="O4" s="68">
        <v>4766.4760190868401</v>
      </c>
      <c r="P4" s="67">
        <v>5856.2567362392601</v>
      </c>
      <c r="Q4" s="68">
        <v>3501.4216885228302</v>
      </c>
      <c r="R4" s="67">
        <v>2354.8350477164299</v>
      </c>
      <c r="S4" s="68">
        <v>2354.8350477164299</v>
      </c>
      <c r="T4" s="19"/>
      <c r="U4" s="53"/>
    </row>
    <row r="5" spans="1:21">
      <c r="A5" s="48" t="s">
        <v>53</v>
      </c>
      <c r="B5" s="69">
        <v>0</v>
      </c>
      <c r="C5" s="70">
        <v>0</v>
      </c>
      <c r="D5" s="69">
        <f>E5</f>
        <v>0</v>
      </c>
      <c r="E5" s="70">
        <v>0</v>
      </c>
      <c r="F5" s="69">
        <v>0</v>
      </c>
      <c r="G5" s="70">
        <v>0</v>
      </c>
      <c r="H5" s="69">
        <v>0</v>
      </c>
      <c r="I5" s="70">
        <v>0</v>
      </c>
      <c r="J5" s="69">
        <v>0</v>
      </c>
      <c r="K5" s="70">
        <v>0</v>
      </c>
      <c r="L5" s="69">
        <v>1000</v>
      </c>
      <c r="M5" s="70">
        <v>0</v>
      </c>
      <c r="N5" s="69">
        <v>1000</v>
      </c>
      <c r="O5" s="70">
        <v>0</v>
      </c>
      <c r="P5" s="69">
        <v>1000</v>
      </c>
      <c r="Q5" s="70">
        <v>1000</v>
      </c>
      <c r="R5" s="69">
        <v>0</v>
      </c>
      <c r="S5" s="70">
        <v>0</v>
      </c>
      <c r="T5" s="19"/>
      <c r="U5" s="53"/>
    </row>
    <row r="6" spans="1:21" ht="13.8" thickBot="1">
      <c r="A6" s="49" t="s">
        <v>12</v>
      </c>
      <c r="B6" s="71">
        <v>6402.5540000000001</v>
      </c>
      <c r="C6" s="72">
        <v>6402.5540000000001</v>
      </c>
      <c r="D6" s="71">
        <f t="shared" ref="D6:E6" si="0">SUM(D4:D5)</f>
        <v>25422.947</v>
      </c>
      <c r="E6" s="72">
        <f t="shared" si="0"/>
        <v>6197.835</v>
      </c>
      <c r="F6" s="71">
        <v>19225.112605247698</v>
      </c>
      <c r="G6" s="72">
        <v>6634.0588914500986</v>
      </c>
      <c r="H6" s="71">
        <v>12591.05371464213</v>
      </c>
      <c r="I6" s="72">
        <v>6573.5014445097631</v>
      </c>
      <c r="J6" s="71">
        <v>6017.5522721673697</v>
      </c>
      <c r="K6" s="72">
        <v>6017.5522721673697</v>
      </c>
      <c r="L6" s="71">
        <v>16745.858</v>
      </c>
      <c r="M6" s="72">
        <v>5123.125</v>
      </c>
      <c r="N6" s="71">
        <v>11622.7327553261</v>
      </c>
      <c r="O6" s="72">
        <v>4766.4760190868401</v>
      </c>
      <c r="P6" s="71">
        <v>6856.2567362392601</v>
      </c>
      <c r="Q6" s="72">
        <v>4501.4216885228307</v>
      </c>
      <c r="R6" s="71">
        <v>2354.8350477164299</v>
      </c>
      <c r="S6" s="72">
        <v>2354.8350477164299</v>
      </c>
      <c r="T6" s="58"/>
      <c r="U6" s="53"/>
    </row>
    <row r="7" spans="1:21" ht="13.8" thickBot="1">
      <c r="A7" s="37"/>
      <c r="B7" s="73"/>
      <c r="C7" s="73"/>
      <c r="D7" s="73"/>
      <c r="E7" s="73"/>
      <c r="F7" s="73"/>
      <c r="G7" s="73"/>
      <c r="H7" s="73"/>
      <c r="I7" s="73"/>
      <c r="J7" s="73"/>
      <c r="K7" s="73"/>
      <c r="L7" s="73"/>
      <c r="M7" s="73"/>
      <c r="N7" s="73"/>
      <c r="O7" s="73"/>
      <c r="P7" s="73"/>
      <c r="Q7" s="73"/>
      <c r="R7" s="73"/>
      <c r="S7" s="73"/>
      <c r="T7" s="5"/>
      <c r="U7" s="53"/>
    </row>
    <row r="8" spans="1:21">
      <c r="A8" s="25" t="s">
        <v>17</v>
      </c>
      <c r="B8" s="67">
        <v>191663.35999999999</v>
      </c>
      <c r="C8" s="68">
        <v>191663.35999999999</v>
      </c>
      <c r="D8" s="67">
        <v>183478.83900000001</v>
      </c>
      <c r="E8" s="68">
        <v>192043.72899999999</v>
      </c>
      <c r="F8" s="67">
        <v>180862.93541289514</v>
      </c>
      <c r="G8" s="68">
        <v>188146.95363517202</v>
      </c>
      <c r="H8" s="67">
        <v>177100.163</v>
      </c>
      <c r="I8" s="68">
        <v>178965.93400000001</v>
      </c>
      <c r="J8" s="67">
        <v>174670.66800000001</v>
      </c>
      <c r="K8" s="68">
        <v>174670.66800000001</v>
      </c>
      <c r="L8" s="67">
        <v>162219.07199999999</v>
      </c>
      <c r="M8" s="68">
        <v>168194.24299999999</v>
      </c>
      <c r="N8" s="67">
        <v>160169.5603729572</v>
      </c>
      <c r="O8" s="68">
        <v>162876.25083525103</v>
      </c>
      <c r="P8" s="67">
        <v>158629.24885481116</v>
      </c>
      <c r="Q8" s="68">
        <v>160082.22067862301</v>
      </c>
      <c r="R8" s="67">
        <v>156812.37991549875</v>
      </c>
      <c r="S8" s="68">
        <v>156812.37991549875</v>
      </c>
      <c r="T8" s="51"/>
      <c r="U8" s="53"/>
    </row>
    <row r="9" spans="1:21">
      <c r="A9" s="48" t="s">
        <v>16</v>
      </c>
      <c r="B9" s="69">
        <v>0</v>
      </c>
      <c r="C9" s="70">
        <v>0</v>
      </c>
      <c r="D9" s="69">
        <f t="shared" ref="D9:E9" si="1">D10-D8</f>
        <v>76.923999999999069</v>
      </c>
      <c r="E9" s="70">
        <f t="shared" si="1"/>
        <v>0</v>
      </c>
      <c r="F9" s="69">
        <v>100</v>
      </c>
      <c r="G9" s="70">
        <v>0</v>
      </c>
      <c r="H9" s="69">
        <v>142.85699999998906</v>
      </c>
      <c r="I9" s="70">
        <v>0</v>
      </c>
      <c r="J9" s="69">
        <v>250</v>
      </c>
      <c r="K9" s="70">
        <v>250</v>
      </c>
      <c r="L9" s="69">
        <v>538.46100000001024</v>
      </c>
      <c r="M9" s="70">
        <v>1000</v>
      </c>
      <c r="N9" s="69">
        <v>400</v>
      </c>
      <c r="O9" s="70">
        <v>1000</v>
      </c>
      <c r="P9" s="69">
        <v>142.85714285713038</v>
      </c>
      <c r="Q9" s="70">
        <v>250</v>
      </c>
      <c r="R9" s="69">
        <v>0</v>
      </c>
      <c r="S9" s="70">
        <v>0</v>
      </c>
      <c r="T9" s="19"/>
      <c r="U9" s="53"/>
    </row>
    <row r="10" spans="1:21" ht="13.8" thickBot="1">
      <c r="A10" s="26" t="s">
        <v>56</v>
      </c>
      <c r="B10" s="71">
        <v>191663.35999999999</v>
      </c>
      <c r="C10" s="72">
        <v>191663.35999999999</v>
      </c>
      <c r="D10" s="71">
        <v>183555.76300000001</v>
      </c>
      <c r="E10" s="72">
        <v>192043.72899999999</v>
      </c>
      <c r="F10" s="71">
        <v>180962.93541289514</v>
      </c>
      <c r="G10" s="72">
        <v>188146.95363517202</v>
      </c>
      <c r="H10" s="71">
        <v>177243.02</v>
      </c>
      <c r="I10" s="72">
        <v>178965.93400000001</v>
      </c>
      <c r="J10" s="71">
        <v>174920.66800000001</v>
      </c>
      <c r="K10" s="72">
        <v>174920.66800000001</v>
      </c>
      <c r="L10" s="71">
        <v>162757.533</v>
      </c>
      <c r="M10" s="72">
        <v>169194.24299999999</v>
      </c>
      <c r="N10" s="71">
        <v>160569.5603729572</v>
      </c>
      <c r="O10" s="72">
        <v>163876.25083525103</v>
      </c>
      <c r="P10" s="71">
        <v>158772.10599766829</v>
      </c>
      <c r="Q10" s="72">
        <v>160332.22067862301</v>
      </c>
      <c r="R10" s="71">
        <v>156812.37991549875</v>
      </c>
      <c r="S10" s="72">
        <v>156812.37991549875</v>
      </c>
      <c r="T10" s="59"/>
      <c r="U10" s="53"/>
    </row>
    <row r="11" spans="1:21" ht="13.8" thickBot="1">
      <c r="A11" s="38"/>
      <c r="B11" s="74"/>
      <c r="C11" s="74"/>
      <c r="D11" s="74"/>
      <c r="E11" s="74"/>
      <c r="F11" s="74"/>
      <c r="G11" s="74"/>
      <c r="H11" s="74"/>
      <c r="I11" s="74"/>
      <c r="J11" s="74"/>
      <c r="K11" s="74"/>
      <c r="L11" s="74"/>
      <c r="M11" s="74"/>
      <c r="N11" s="74"/>
      <c r="O11" s="74"/>
      <c r="P11" s="74"/>
      <c r="Q11" s="74"/>
      <c r="R11" s="74"/>
      <c r="S11" s="74"/>
      <c r="T11" s="11"/>
      <c r="U11" s="53"/>
    </row>
    <row r="12" spans="1:21">
      <c r="A12" s="24" t="s">
        <v>20</v>
      </c>
      <c r="B12" s="67">
        <v>6402.5540000000001</v>
      </c>
      <c r="C12" s="68">
        <v>6402.5540000000001</v>
      </c>
      <c r="D12" s="67">
        <f t="shared" ref="D12" si="2">D4</f>
        <v>25422.947</v>
      </c>
      <c r="E12" s="68">
        <f>E4</f>
        <v>6197.835</v>
      </c>
      <c r="F12" s="67">
        <v>19225.112605247698</v>
      </c>
      <c r="G12" s="68">
        <v>6634.0588914500986</v>
      </c>
      <c r="H12" s="67">
        <v>12591.05371464213</v>
      </c>
      <c r="I12" s="68">
        <v>6573.5014445097631</v>
      </c>
      <c r="J12" s="67">
        <v>6017.5522721673697</v>
      </c>
      <c r="K12" s="68">
        <v>6017.5522721673697</v>
      </c>
      <c r="L12" s="67">
        <v>15745.858</v>
      </c>
      <c r="M12" s="68">
        <v>5123.125</v>
      </c>
      <c r="N12" s="67">
        <v>10622.7327553261</v>
      </c>
      <c r="O12" s="68">
        <v>4766.4760190868401</v>
      </c>
      <c r="P12" s="67">
        <v>5856.2567362392601</v>
      </c>
      <c r="Q12" s="68">
        <v>3501.4216885228302</v>
      </c>
      <c r="R12" s="67">
        <v>2354.8350477164299</v>
      </c>
      <c r="S12" s="68">
        <v>2354.8350477164299</v>
      </c>
      <c r="T12" s="54"/>
      <c r="U12" s="53"/>
    </row>
    <row r="13" spans="1:21">
      <c r="A13" s="48" t="s">
        <v>21</v>
      </c>
      <c r="B13" s="69">
        <v>25610.216</v>
      </c>
      <c r="C13" s="70">
        <v>25610.216</v>
      </c>
      <c r="D13" s="69">
        <f>D12</f>
        <v>25422.947</v>
      </c>
      <c r="E13" s="70">
        <f>E12*4</f>
        <v>24791.34</v>
      </c>
      <c r="F13" s="69">
        <v>25633.483473663597</v>
      </c>
      <c r="G13" s="70">
        <v>26536.235565800394</v>
      </c>
      <c r="H13" s="69">
        <v>25182.10742928426</v>
      </c>
      <c r="I13" s="70">
        <v>26294.005778039053</v>
      </c>
      <c r="J13" s="69">
        <v>24070.209088669479</v>
      </c>
      <c r="K13" s="70">
        <v>24070.209088669479</v>
      </c>
      <c r="L13" s="69">
        <v>15745.858</v>
      </c>
      <c r="M13" s="70">
        <v>20492.5</v>
      </c>
      <c r="N13" s="69">
        <v>14163.643673768132</v>
      </c>
      <c r="O13" s="70">
        <v>19065.90407634736</v>
      </c>
      <c r="P13" s="69">
        <v>11712.51347247852</v>
      </c>
      <c r="Q13" s="70">
        <v>14005.686754091321</v>
      </c>
      <c r="R13" s="69">
        <v>9419.3401908657197</v>
      </c>
      <c r="S13" s="70">
        <v>9419.3401908657197</v>
      </c>
      <c r="T13" s="54"/>
      <c r="U13" s="53"/>
    </row>
    <row r="14" spans="1:21">
      <c r="A14" s="48" t="s">
        <v>38</v>
      </c>
      <c r="B14" s="69">
        <v>191663.35999999999</v>
      </c>
      <c r="C14" s="70">
        <v>191663.35999999999</v>
      </c>
      <c r="D14" s="69">
        <f t="shared" ref="D14" si="3">D8</f>
        <v>183478.83900000001</v>
      </c>
      <c r="E14" s="70">
        <f>E8</f>
        <v>192043.72899999999</v>
      </c>
      <c r="F14" s="69">
        <v>180862.93541289514</v>
      </c>
      <c r="G14" s="70">
        <v>188146.95363517202</v>
      </c>
      <c r="H14" s="69">
        <v>177100.163</v>
      </c>
      <c r="I14" s="70">
        <v>178965.93400000001</v>
      </c>
      <c r="J14" s="69">
        <v>174670.66800000001</v>
      </c>
      <c r="K14" s="70">
        <v>174670.66800000001</v>
      </c>
      <c r="L14" s="69">
        <v>162219.07199999999</v>
      </c>
      <c r="M14" s="70">
        <v>168194.24299999999</v>
      </c>
      <c r="N14" s="69">
        <v>160169.5603729572</v>
      </c>
      <c r="O14" s="70">
        <v>162876.25083525103</v>
      </c>
      <c r="P14" s="69">
        <v>158629.24885481116</v>
      </c>
      <c r="Q14" s="70">
        <v>160082.22067862301</v>
      </c>
      <c r="R14" s="69">
        <v>156812.37991549875</v>
      </c>
      <c r="S14" s="70">
        <v>156812.37991549875</v>
      </c>
      <c r="T14" s="54"/>
      <c r="U14" s="53"/>
    </row>
    <row r="15" spans="1:21" ht="13.8" thickBot="1">
      <c r="A15" s="49" t="s">
        <v>6</v>
      </c>
      <c r="B15" s="103">
        <v>13.362082351055518</v>
      </c>
      <c r="C15" s="104">
        <v>13.362082351055518</v>
      </c>
      <c r="D15" s="103">
        <f t="shared" ref="D15:E15" si="4">(D13/D14)*100</f>
        <v>13.85606489476424</v>
      </c>
      <c r="E15" s="104">
        <f t="shared" si="4"/>
        <v>12.909216108795722</v>
      </c>
      <c r="F15" s="103">
        <v>14.172878160549852</v>
      </c>
      <c r="G15" s="104">
        <v>14.103994273144444</v>
      </c>
      <c r="H15" s="103">
        <v>14.219132835741242</v>
      </c>
      <c r="I15" s="104">
        <v>14.692184814367549</v>
      </c>
      <c r="J15" s="103">
        <v>13.780338372937051</v>
      </c>
      <c r="K15" s="104">
        <v>13.780338372937051</v>
      </c>
      <c r="L15" s="103">
        <v>9.7065393149333286</v>
      </c>
      <c r="M15" s="104">
        <v>12.183829621326577</v>
      </c>
      <c r="N15" s="103">
        <v>8.842906005852722</v>
      </c>
      <c r="O15" s="104">
        <v>11.705760648697936</v>
      </c>
      <c r="P15" s="103">
        <v>7.3835774657160806</v>
      </c>
      <c r="Q15" s="104">
        <v>8.7490582618845494</v>
      </c>
      <c r="R15" s="103">
        <v>6.0067580097575872</v>
      </c>
      <c r="S15" s="104">
        <v>6.0067580097575872</v>
      </c>
      <c r="T15" s="16"/>
      <c r="U15" s="53"/>
    </row>
    <row r="16" spans="1:21" ht="13.8" thickBot="1">
      <c r="A16" s="40"/>
      <c r="B16" s="75"/>
      <c r="C16" s="76"/>
      <c r="D16" s="75"/>
      <c r="E16" s="76"/>
      <c r="F16" s="75"/>
      <c r="G16" s="76"/>
      <c r="H16" s="75"/>
      <c r="I16" s="76"/>
      <c r="J16" s="75"/>
      <c r="K16" s="76"/>
      <c r="L16" s="75"/>
      <c r="M16" s="76"/>
      <c r="N16" s="75"/>
      <c r="O16" s="76"/>
      <c r="P16" s="75"/>
      <c r="Q16" s="76"/>
      <c r="R16" s="75"/>
      <c r="S16" s="76"/>
      <c r="T16" s="6"/>
      <c r="U16" s="53"/>
    </row>
    <row r="17" spans="1:21">
      <c r="A17" s="24" t="s">
        <v>19</v>
      </c>
      <c r="B17" s="67">
        <v>6402.5540000000001</v>
      </c>
      <c r="C17" s="68">
        <v>6402.5540000000001</v>
      </c>
      <c r="D17" s="67">
        <f t="shared" ref="D17:E17" si="5">D6</f>
        <v>25422.947</v>
      </c>
      <c r="E17" s="68">
        <f t="shared" si="5"/>
        <v>6197.835</v>
      </c>
      <c r="F17" s="67">
        <v>19225.112605247698</v>
      </c>
      <c r="G17" s="68">
        <v>6634.0588914500986</v>
      </c>
      <c r="H17" s="67">
        <v>12591.05371464213</v>
      </c>
      <c r="I17" s="68">
        <v>6573.5014445097631</v>
      </c>
      <c r="J17" s="67">
        <v>6017.5522721673697</v>
      </c>
      <c r="K17" s="68">
        <v>6017.5522721673697</v>
      </c>
      <c r="L17" s="67">
        <v>16745.858</v>
      </c>
      <c r="M17" s="68">
        <v>5123.125</v>
      </c>
      <c r="N17" s="67">
        <v>11622.7327553261</v>
      </c>
      <c r="O17" s="68">
        <v>4766.4760190868401</v>
      </c>
      <c r="P17" s="67">
        <v>6856.2567362392601</v>
      </c>
      <c r="Q17" s="68">
        <v>4501.4216885228307</v>
      </c>
      <c r="R17" s="67">
        <v>2354.8350477164299</v>
      </c>
      <c r="S17" s="68">
        <v>2354.8350477164299</v>
      </c>
      <c r="T17" s="54"/>
      <c r="U17" s="53"/>
    </row>
    <row r="18" spans="1:21">
      <c r="A18" s="48" t="s">
        <v>18</v>
      </c>
      <c r="B18" s="69">
        <v>25610.216</v>
      </c>
      <c r="C18" s="70">
        <v>25610.216</v>
      </c>
      <c r="D18" s="69">
        <f>D17</f>
        <v>25422.947</v>
      </c>
      <c r="E18" s="70">
        <f>E17*4</f>
        <v>24791.34</v>
      </c>
      <c r="F18" s="69">
        <v>25633.483473663597</v>
      </c>
      <c r="G18" s="70">
        <v>26536.235565800394</v>
      </c>
      <c r="H18" s="69">
        <v>25182.10742928426</v>
      </c>
      <c r="I18" s="70">
        <v>26294.005778039053</v>
      </c>
      <c r="J18" s="69">
        <v>24070.209088669479</v>
      </c>
      <c r="K18" s="70">
        <v>24070.209088669479</v>
      </c>
      <c r="L18" s="69">
        <v>16745.858</v>
      </c>
      <c r="M18" s="70">
        <v>20492.5</v>
      </c>
      <c r="N18" s="69">
        <v>15496.977007101468</v>
      </c>
      <c r="O18" s="70">
        <v>19065.90407634736</v>
      </c>
      <c r="P18" s="69">
        <v>13712.51347247852</v>
      </c>
      <c r="Q18" s="70">
        <v>18005.686754091323</v>
      </c>
      <c r="R18" s="69">
        <v>9419.3401908657197</v>
      </c>
      <c r="S18" s="70">
        <v>9419.3401908657197</v>
      </c>
      <c r="T18" s="54"/>
      <c r="U18" s="53"/>
    </row>
    <row r="19" spans="1:21">
      <c r="A19" s="48" t="s">
        <v>77</v>
      </c>
      <c r="B19" s="69">
        <v>191663.35999999999</v>
      </c>
      <c r="C19" s="70">
        <v>191663.35999999999</v>
      </c>
      <c r="D19" s="69">
        <f t="shared" ref="D19:E19" si="6">D10</f>
        <v>183555.76300000001</v>
      </c>
      <c r="E19" s="70">
        <f t="shared" si="6"/>
        <v>192043.72899999999</v>
      </c>
      <c r="F19" s="69">
        <v>180962.93541289514</v>
      </c>
      <c r="G19" s="70">
        <v>188146.95363517202</v>
      </c>
      <c r="H19" s="69">
        <v>177243.02</v>
      </c>
      <c r="I19" s="70">
        <v>178965.93400000001</v>
      </c>
      <c r="J19" s="69">
        <v>174920.66800000001</v>
      </c>
      <c r="K19" s="70">
        <v>174920.66800000001</v>
      </c>
      <c r="L19" s="69">
        <v>162757.533</v>
      </c>
      <c r="M19" s="70">
        <v>169194.24299999999</v>
      </c>
      <c r="N19" s="69">
        <v>160569.5603729572</v>
      </c>
      <c r="O19" s="70">
        <v>163876.25083525103</v>
      </c>
      <c r="P19" s="69">
        <v>158772.10599766829</v>
      </c>
      <c r="Q19" s="70">
        <v>160332.22067862301</v>
      </c>
      <c r="R19" s="69">
        <v>156812.37991549875</v>
      </c>
      <c r="S19" s="70">
        <v>156812.37991549875</v>
      </c>
      <c r="T19" s="54"/>
      <c r="U19" s="53"/>
    </row>
    <row r="20" spans="1:21" ht="13.8" thickBot="1">
      <c r="A20" s="27" t="s">
        <v>7</v>
      </c>
      <c r="B20" s="103">
        <v>13.362082351055518</v>
      </c>
      <c r="C20" s="104">
        <v>13.362082351055518</v>
      </c>
      <c r="D20" s="103">
        <f t="shared" ref="D20:E20" si="7">(D18/D19)*100</f>
        <v>13.85025813654241</v>
      </c>
      <c r="E20" s="104">
        <f t="shared" si="7"/>
        <v>12.909216108795722</v>
      </c>
      <c r="F20" s="103">
        <v>14.16504623732855</v>
      </c>
      <c r="G20" s="104">
        <v>14.103994273144444</v>
      </c>
      <c r="H20" s="103">
        <v>14.207672284800982</v>
      </c>
      <c r="I20" s="104">
        <v>14.692184814367549</v>
      </c>
      <c r="J20" s="103">
        <v>13.760643246954373</v>
      </c>
      <c r="K20" s="104">
        <v>13.760643246954373</v>
      </c>
      <c r="L20" s="103">
        <v>10.288837445084646</v>
      </c>
      <c r="M20" s="104">
        <v>12.11181872186987</v>
      </c>
      <c r="N20" s="103">
        <v>9.6512545535445327</v>
      </c>
      <c r="O20" s="104">
        <v>11.634330160210219</v>
      </c>
      <c r="P20" s="103">
        <v>8.6366011122129347</v>
      </c>
      <c r="Q20" s="104">
        <v>11.230235992416469</v>
      </c>
      <c r="R20" s="103">
        <v>6.0067580097575872</v>
      </c>
      <c r="S20" s="104">
        <v>6.0067580097575872</v>
      </c>
      <c r="T20" s="16"/>
      <c r="U20" s="53"/>
    </row>
    <row r="21" spans="1:21" s="41" customFormat="1" ht="12.55" thickBot="1">
      <c r="A21" s="138"/>
      <c r="B21" s="139"/>
      <c r="C21" s="139"/>
      <c r="D21" s="139"/>
      <c r="E21" s="139"/>
      <c r="F21" s="139"/>
      <c r="G21" s="139"/>
      <c r="H21" s="139"/>
      <c r="I21" s="139"/>
      <c r="J21" s="139"/>
      <c r="K21" s="139"/>
      <c r="L21" s="139"/>
      <c r="M21" s="139"/>
      <c r="N21" s="139"/>
      <c r="O21" s="139"/>
      <c r="P21" s="139"/>
      <c r="Q21" s="139"/>
      <c r="R21" s="139"/>
      <c r="S21" s="139"/>
      <c r="T21" s="109"/>
    </row>
    <row r="22" spans="1:21">
      <c r="A22" s="28" t="s">
        <v>20</v>
      </c>
      <c r="B22" s="67">
        <v>6402.5540000000001</v>
      </c>
      <c r="C22" s="77">
        <v>6402.5540000000001</v>
      </c>
      <c r="D22" s="67">
        <f t="shared" ref="D22:E22" si="8">D4</f>
        <v>25422.947</v>
      </c>
      <c r="E22" s="77">
        <f t="shared" si="8"/>
        <v>6197.835</v>
      </c>
      <c r="F22" s="67">
        <v>19225.112605247698</v>
      </c>
      <c r="G22" s="77">
        <v>6634.0588914500986</v>
      </c>
      <c r="H22" s="67">
        <v>12591.05371464213</v>
      </c>
      <c r="I22" s="77">
        <v>6573.5014445097631</v>
      </c>
      <c r="J22" s="67">
        <v>6017.5522721673697</v>
      </c>
      <c r="K22" s="77">
        <v>6017.5522721673697</v>
      </c>
      <c r="L22" s="67">
        <v>15745.858</v>
      </c>
      <c r="M22" s="77">
        <v>5123.125</v>
      </c>
      <c r="N22" s="67">
        <v>10622.7327553261</v>
      </c>
      <c r="O22" s="77">
        <v>4766.4760190868401</v>
      </c>
      <c r="P22" s="67">
        <v>5856.2567362392601</v>
      </c>
      <c r="Q22" s="77">
        <v>3501.4216885228302</v>
      </c>
      <c r="R22" s="67">
        <v>2354.8350477164299</v>
      </c>
      <c r="S22" s="77">
        <v>2354.8350477164299</v>
      </c>
      <c r="T22" s="13"/>
      <c r="U22" s="53"/>
    </row>
    <row r="23" spans="1:21">
      <c r="A23" s="29" t="s">
        <v>21</v>
      </c>
      <c r="B23" s="69">
        <v>25610.216</v>
      </c>
      <c r="C23" s="78">
        <v>25610.216</v>
      </c>
      <c r="D23" s="69">
        <f>D22</f>
        <v>25422.947</v>
      </c>
      <c r="E23" s="78">
        <f>E22*4</f>
        <v>24791.34</v>
      </c>
      <c r="F23" s="69">
        <v>25633.483473663597</v>
      </c>
      <c r="G23" s="78">
        <v>26536.235565800394</v>
      </c>
      <c r="H23" s="69">
        <v>25182.10742928426</v>
      </c>
      <c r="I23" s="78">
        <v>26294.005778039053</v>
      </c>
      <c r="J23" s="69">
        <v>24070.209088669479</v>
      </c>
      <c r="K23" s="78">
        <v>24070.209088669479</v>
      </c>
      <c r="L23" s="69">
        <v>15745.858</v>
      </c>
      <c r="M23" s="78">
        <v>20492.5</v>
      </c>
      <c r="N23" s="69">
        <v>14163.643673768132</v>
      </c>
      <c r="O23" s="78">
        <v>19065.90407634736</v>
      </c>
      <c r="P23" s="69">
        <v>11712.51347247852</v>
      </c>
      <c r="Q23" s="78">
        <v>14005.686754091321</v>
      </c>
      <c r="R23" s="69">
        <v>9419.3401908657197</v>
      </c>
      <c r="S23" s="78">
        <v>9419.3401908657197</v>
      </c>
      <c r="T23" s="13"/>
      <c r="U23" s="53"/>
    </row>
    <row r="24" spans="1:21">
      <c r="A24" s="29" t="s">
        <v>39</v>
      </c>
      <c r="B24" s="69">
        <v>3643687</v>
      </c>
      <c r="C24" s="78">
        <v>3643687</v>
      </c>
      <c r="D24" s="69">
        <v>3465174</v>
      </c>
      <c r="E24" s="78">
        <v>3596508</v>
      </c>
      <c r="F24" s="69">
        <v>3424595.0031929864</v>
      </c>
      <c r="G24" s="78">
        <v>3540441.3346022423</v>
      </c>
      <c r="H24" s="69">
        <v>3361280</v>
      </c>
      <c r="I24" s="78">
        <v>3461752.8870733846</v>
      </c>
      <c r="J24" s="69">
        <v>3281115.5552241001</v>
      </c>
      <c r="K24" s="78">
        <v>3281115.5552241001</v>
      </c>
      <c r="L24" s="69">
        <v>3134394.3279403457</v>
      </c>
      <c r="M24" s="78">
        <v>3125236.1809999999</v>
      </c>
      <c r="N24" s="69">
        <v>3144717.8306224495</v>
      </c>
      <c r="O24" s="78">
        <v>3173052.9766861377</v>
      </c>
      <c r="P24" s="69">
        <v>3138974.8570320704</v>
      </c>
      <c r="Q24" s="78">
        <v>3237507.3803041452</v>
      </c>
      <c r="R24" s="69">
        <v>3077196.6477519777</v>
      </c>
      <c r="S24" s="78">
        <v>3077196.6477519777</v>
      </c>
      <c r="T24" s="13"/>
      <c r="U24" s="53"/>
    </row>
    <row r="25" spans="1:21" ht="13.8" thickBot="1">
      <c r="A25" s="30" t="s">
        <v>8</v>
      </c>
      <c r="B25" s="135">
        <v>0.70286542175549116</v>
      </c>
      <c r="C25" s="136">
        <v>0.70286542175549116</v>
      </c>
      <c r="D25" s="135">
        <f>(D23/D24)*100</f>
        <v>0.73367014181683232</v>
      </c>
      <c r="E25" s="136">
        <f t="shared" ref="E25" si="9">(E23/E24)*100</f>
        <v>0.68931697079500454</v>
      </c>
      <c r="F25" s="135">
        <v>0.74851138455098287</v>
      </c>
      <c r="G25" s="136">
        <v>0.74951773120628928</v>
      </c>
      <c r="H25" s="135">
        <v>0.74918208031714884</v>
      </c>
      <c r="I25" s="136">
        <v>0.75955756045511325</v>
      </c>
      <c r="J25" s="135">
        <v>0.73359833518650597</v>
      </c>
      <c r="K25" s="136">
        <v>0.73359833518650597</v>
      </c>
      <c r="L25" s="135">
        <v>0.50235727711856926</v>
      </c>
      <c r="M25" s="136">
        <v>0.65571044276861334</v>
      </c>
      <c r="N25" s="135">
        <v>0.45039473926233481</v>
      </c>
      <c r="O25" s="136">
        <v>0.60086939034529907</v>
      </c>
      <c r="P25" s="135">
        <v>0.37313180276801611</v>
      </c>
      <c r="Q25" s="136">
        <v>0.43260709888406701</v>
      </c>
      <c r="R25" s="135">
        <v>0.30610134057395866</v>
      </c>
      <c r="S25" s="136">
        <v>0.30610134057395866</v>
      </c>
      <c r="T25" s="14"/>
      <c r="U25" s="53"/>
    </row>
    <row r="26" spans="1:21" s="10" customFormat="1" ht="13.15" customHeight="1" thickBot="1">
      <c r="A26" s="43"/>
      <c r="B26" s="81"/>
      <c r="C26" s="82"/>
      <c r="D26" s="81"/>
      <c r="E26" s="82"/>
      <c r="F26" s="81"/>
      <c r="G26" s="82"/>
      <c r="H26" s="81"/>
      <c r="I26" s="82"/>
      <c r="J26" s="81"/>
      <c r="K26" s="82"/>
      <c r="L26" s="81"/>
      <c r="M26" s="82"/>
      <c r="N26" s="81"/>
      <c r="O26" s="82"/>
      <c r="P26" s="81"/>
      <c r="Q26" s="82"/>
      <c r="R26" s="81"/>
      <c r="S26" s="82"/>
      <c r="T26" s="15"/>
      <c r="U26" s="32"/>
    </row>
    <row r="27" spans="1:21">
      <c r="A27" s="28" t="s">
        <v>20</v>
      </c>
      <c r="B27" s="67">
        <v>6402.5540000000001</v>
      </c>
      <c r="C27" s="77">
        <v>6402.5540000000001</v>
      </c>
      <c r="D27" s="67">
        <f t="shared" ref="D27:E27" si="10">D4</f>
        <v>25422.947</v>
      </c>
      <c r="E27" s="77">
        <f t="shared" si="10"/>
        <v>6197.835</v>
      </c>
      <c r="F27" s="67">
        <v>19225.112605247698</v>
      </c>
      <c r="G27" s="77">
        <v>6634.0588914500986</v>
      </c>
      <c r="H27" s="67">
        <v>12591.05371464213</v>
      </c>
      <c r="I27" s="77">
        <v>6573.5014445097631</v>
      </c>
      <c r="J27" s="67">
        <v>6017.5522721673697</v>
      </c>
      <c r="K27" s="77">
        <v>6017.5522721673697</v>
      </c>
      <c r="L27" s="67">
        <v>15745.858</v>
      </c>
      <c r="M27" s="77">
        <v>5123.125</v>
      </c>
      <c r="N27" s="67">
        <v>10622.7327553261</v>
      </c>
      <c r="O27" s="77">
        <v>4766.4760190868401</v>
      </c>
      <c r="P27" s="67">
        <v>5856.2567362392601</v>
      </c>
      <c r="Q27" s="77">
        <v>3501.4216885228302</v>
      </c>
      <c r="R27" s="67">
        <v>2354.8350477164299</v>
      </c>
      <c r="S27" s="77">
        <v>2354.8350477164299</v>
      </c>
      <c r="T27" s="13"/>
      <c r="U27" s="53"/>
    </row>
    <row r="28" spans="1:21">
      <c r="A28" s="29" t="s">
        <v>21</v>
      </c>
      <c r="B28" s="69">
        <v>25610.216</v>
      </c>
      <c r="C28" s="78">
        <v>25610.216</v>
      </c>
      <c r="D28" s="69">
        <f>D27</f>
        <v>25422.947</v>
      </c>
      <c r="E28" s="78">
        <f>E27*4</f>
        <v>24791.34</v>
      </c>
      <c r="F28" s="69">
        <v>25633.483473663597</v>
      </c>
      <c r="G28" s="78">
        <v>26536.235565800394</v>
      </c>
      <c r="H28" s="69">
        <v>25182.10742928426</v>
      </c>
      <c r="I28" s="78">
        <v>26294.005778039053</v>
      </c>
      <c r="J28" s="69">
        <v>24070.209088669479</v>
      </c>
      <c r="K28" s="78">
        <v>24070.209088669479</v>
      </c>
      <c r="L28" s="69">
        <v>15745.858</v>
      </c>
      <c r="M28" s="78">
        <v>20492.5</v>
      </c>
      <c r="N28" s="69">
        <v>14163.643673768132</v>
      </c>
      <c r="O28" s="78">
        <v>19065.90407634736</v>
      </c>
      <c r="P28" s="69">
        <v>11712.51347247852</v>
      </c>
      <c r="Q28" s="78">
        <v>14005.686754091321</v>
      </c>
      <c r="R28" s="69">
        <v>9419.3401908657197</v>
      </c>
      <c r="S28" s="78">
        <v>9419.3401908657197</v>
      </c>
      <c r="T28" s="13"/>
      <c r="U28" s="53"/>
    </row>
    <row r="29" spans="1:21">
      <c r="A29" s="42" t="s">
        <v>40</v>
      </c>
      <c r="B29" s="69">
        <v>810380.84550000005</v>
      </c>
      <c r="C29" s="78">
        <v>810380.84550000005</v>
      </c>
      <c r="D29" s="69">
        <v>755489.56438461551</v>
      </c>
      <c r="E29" s="78">
        <v>768246.03474999999</v>
      </c>
      <c r="F29" s="69">
        <v>750148.40970000008</v>
      </c>
      <c r="G29" s="78">
        <v>755202.86225000001</v>
      </c>
      <c r="H29" s="69">
        <v>747920.09257142863</v>
      </c>
      <c r="I29" s="78">
        <v>755954.49300000002</v>
      </c>
      <c r="J29" s="69">
        <v>743191.77124999999</v>
      </c>
      <c r="K29" s="78">
        <v>743191.77124999999</v>
      </c>
      <c r="L29" s="69">
        <v>751698.32915384625</v>
      </c>
      <c r="M29" s="78">
        <v>739899.56374999997</v>
      </c>
      <c r="N29" s="69">
        <v>755878.78650000005</v>
      </c>
      <c r="O29" s="78">
        <v>740182.38575000002</v>
      </c>
      <c r="P29" s="69">
        <v>763359.32857142854</v>
      </c>
      <c r="Q29" s="78">
        <v>770591.27</v>
      </c>
      <c r="R29" s="69">
        <v>760709.29149999993</v>
      </c>
      <c r="S29" s="78">
        <v>760709.29149999993</v>
      </c>
      <c r="T29" s="13"/>
      <c r="U29" s="53"/>
    </row>
    <row r="30" spans="1:21" ht="13.8" thickBot="1">
      <c r="A30" s="27" t="s">
        <v>13</v>
      </c>
      <c r="B30" s="135">
        <v>3.1602691675416703</v>
      </c>
      <c r="C30" s="137">
        <v>3.1602691675416703</v>
      </c>
      <c r="D30" s="135">
        <f t="shared" ref="D30:E30" si="11">(D28/D29)*100</f>
        <v>3.3650957205091614</v>
      </c>
      <c r="E30" s="137">
        <f t="shared" si="11"/>
        <v>3.2270052663620339</v>
      </c>
      <c r="F30" s="135">
        <v>3.4171216178295918</v>
      </c>
      <c r="G30" s="137">
        <v>3.5137890614900664</v>
      </c>
      <c r="H30" s="135">
        <v>3.3669515873955871</v>
      </c>
      <c r="I30" s="137">
        <v>3.4782524638079044</v>
      </c>
      <c r="J30" s="135">
        <v>3.2387615175266218</v>
      </c>
      <c r="K30" s="137">
        <v>3.2387615175266218</v>
      </c>
      <c r="L30" s="135">
        <v>2.0947044032576767</v>
      </c>
      <c r="M30" s="137">
        <v>2.7696326642144204</v>
      </c>
      <c r="N30" s="135">
        <v>1.8737982764870371</v>
      </c>
      <c r="O30" s="137">
        <v>2.5758386640109747</v>
      </c>
      <c r="P30" s="135">
        <v>1.5343381595136378</v>
      </c>
      <c r="Q30" s="137">
        <v>1.8175247111339998</v>
      </c>
      <c r="R30" s="135">
        <v>1.2382312528735191</v>
      </c>
      <c r="S30" s="137">
        <v>1.2382312528735191</v>
      </c>
      <c r="T30" s="16"/>
      <c r="U30" s="53"/>
    </row>
    <row r="31" spans="1:21" s="10" customFormat="1" ht="13.8" thickBot="1">
      <c r="A31" s="43"/>
      <c r="B31" s="81"/>
      <c r="C31" s="82"/>
      <c r="D31" s="81"/>
      <c r="E31" s="82"/>
      <c r="F31" s="81"/>
      <c r="G31" s="82"/>
      <c r="H31" s="81"/>
      <c r="I31" s="82"/>
      <c r="J31" s="81"/>
      <c r="K31" s="82"/>
      <c r="L31" s="81"/>
      <c r="M31" s="82"/>
      <c r="N31" s="81"/>
      <c r="O31" s="82"/>
      <c r="P31" s="81"/>
      <c r="Q31" s="82"/>
      <c r="R31" s="81"/>
      <c r="S31" s="82"/>
      <c r="T31" s="15"/>
      <c r="U31" s="32"/>
    </row>
    <row r="32" spans="1:21">
      <c r="A32" s="25" t="s">
        <v>10</v>
      </c>
      <c r="B32" s="84">
        <v>5793.308</v>
      </c>
      <c r="C32" s="85">
        <v>5793.308</v>
      </c>
      <c r="D32" s="84">
        <v>23245.379000000001</v>
      </c>
      <c r="E32" s="85">
        <v>6097.3119999999999</v>
      </c>
      <c r="F32" s="84">
        <v>17148.067052725</v>
      </c>
      <c r="G32" s="85">
        <v>5671.0640843790097</v>
      </c>
      <c r="H32" s="84">
        <v>11477.0029683459</v>
      </c>
      <c r="I32" s="85">
        <v>5759.3181545870602</v>
      </c>
      <c r="J32" s="84">
        <v>5717.6848137588504</v>
      </c>
      <c r="K32" s="85">
        <v>5717.6848137588504</v>
      </c>
      <c r="L32" s="84">
        <v>22747.074000000001</v>
      </c>
      <c r="M32" s="85">
        <v>5841.73</v>
      </c>
      <c r="N32" s="84">
        <v>16905.3446921871</v>
      </c>
      <c r="O32" s="85">
        <v>5546.9879381666296</v>
      </c>
      <c r="P32" s="84">
        <v>11358.3567540205</v>
      </c>
      <c r="Q32" s="85">
        <v>5712.2875789650298</v>
      </c>
      <c r="R32" s="84">
        <v>5646.0691750554797</v>
      </c>
      <c r="S32" s="85">
        <v>5646.0691750554797</v>
      </c>
      <c r="T32" s="60"/>
      <c r="U32" s="53"/>
    </row>
    <row r="33" spans="1:21">
      <c r="A33" s="31" t="s">
        <v>11</v>
      </c>
      <c r="B33" s="86">
        <v>14767.625</v>
      </c>
      <c r="C33" s="87">
        <v>14767.625</v>
      </c>
      <c r="D33" s="86">
        <v>55637.893522271399</v>
      </c>
      <c r="E33" s="87">
        <v>14127.119147141499</v>
      </c>
      <c r="F33" s="86">
        <v>41510.774375129899</v>
      </c>
      <c r="G33" s="87">
        <v>13971.4449380556</v>
      </c>
      <c r="H33" s="86">
        <v>27539.329437074299</v>
      </c>
      <c r="I33" s="87">
        <v>13923.7635476215</v>
      </c>
      <c r="J33" s="86">
        <v>13615.565889452801</v>
      </c>
      <c r="K33" s="87">
        <v>13615.565889452801</v>
      </c>
      <c r="L33" s="86">
        <v>50627.954998050802</v>
      </c>
      <c r="M33" s="87">
        <v>13287.6966656231</v>
      </c>
      <c r="N33" s="86">
        <v>37340.2583324277</v>
      </c>
      <c r="O33" s="87">
        <v>12789.0683408488</v>
      </c>
      <c r="P33" s="86">
        <v>24551.1899915789</v>
      </c>
      <c r="Q33" s="87">
        <v>14208.451429025999</v>
      </c>
      <c r="R33" s="86">
        <v>10342.738562552899</v>
      </c>
      <c r="S33" s="87">
        <v>10342.738562552899</v>
      </c>
      <c r="T33" s="60"/>
      <c r="U33" s="53"/>
    </row>
    <row r="34" spans="1:21" ht="13.8" thickBot="1">
      <c r="A34" s="30" t="s">
        <v>14</v>
      </c>
      <c r="B34" s="79">
        <v>0.39229788134517229</v>
      </c>
      <c r="C34" s="80">
        <v>0.39229788134517229</v>
      </c>
      <c r="D34" s="79">
        <v>0.41779761109566566</v>
      </c>
      <c r="E34" s="80">
        <v>0.43160335355660523</v>
      </c>
      <c r="F34" s="79">
        <v>0.41309918475042517</v>
      </c>
      <c r="G34" s="80">
        <v>0.40590390682728122</v>
      </c>
      <c r="H34" s="79">
        <v>0.41674954339647802</v>
      </c>
      <c r="I34" s="80">
        <v>0.41363228662202356</v>
      </c>
      <c r="J34" s="79">
        <v>0.41993736141279397</v>
      </c>
      <c r="K34" s="80">
        <v>0.41993736141279397</v>
      </c>
      <c r="L34" s="79">
        <v>0.4492986928047118</v>
      </c>
      <c r="M34" s="80">
        <v>0.43963450905026086</v>
      </c>
      <c r="N34" s="79">
        <v>0.45273775402635219</v>
      </c>
      <c r="O34" s="80">
        <v>0.43372885266781525</v>
      </c>
      <c r="P34" s="79">
        <v>0.46263976442349375</v>
      </c>
      <c r="Q34" s="80">
        <v>0.40203449387141349</v>
      </c>
      <c r="R34" s="79">
        <v>0.55961645827573736</v>
      </c>
      <c r="S34" s="80">
        <v>0.54589692477558482</v>
      </c>
      <c r="T34" s="16"/>
      <c r="U34" s="53"/>
    </row>
    <row r="35" spans="1:21" s="10" customFormat="1" ht="13.8" thickBot="1">
      <c r="A35" s="46"/>
      <c r="B35" s="81"/>
      <c r="C35" s="81"/>
      <c r="D35" s="81"/>
      <c r="E35" s="81"/>
      <c r="F35" s="81"/>
      <c r="G35" s="81"/>
      <c r="H35" s="81"/>
      <c r="I35" s="81"/>
      <c r="J35" s="81"/>
      <c r="K35" s="81"/>
      <c r="L35" s="81"/>
      <c r="M35" s="81"/>
      <c r="N35" s="81"/>
      <c r="O35" s="81"/>
      <c r="P35" s="81"/>
      <c r="Q35" s="81"/>
      <c r="R35" s="81"/>
      <c r="S35" s="81"/>
      <c r="T35" s="7"/>
      <c r="U35" s="32"/>
    </row>
    <row r="36" spans="1:21" s="10" customFormat="1">
      <c r="A36" s="24" t="s">
        <v>20</v>
      </c>
      <c r="B36" s="84">
        <v>6402.5540000000001</v>
      </c>
      <c r="C36" s="85">
        <v>6402.5540000000001</v>
      </c>
      <c r="D36" s="84">
        <f t="shared" ref="D36:E36" si="12">D4</f>
        <v>25422.947</v>
      </c>
      <c r="E36" s="85">
        <f t="shared" si="12"/>
        <v>6197.835</v>
      </c>
      <c r="F36" s="84">
        <v>19225.112605247698</v>
      </c>
      <c r="G36" s="85">
        <v>6634.0588914500986</v>
      </c>
      <c r="H36" s="84">
        <v>12591.05371464213</v>
      </c>
      <c r="I36" s="85">
        <v>6573.5014445097631</v>
      </c>
      <c r="J36" s="84">
        <v>6017.5522721673697</v>
      </c>
      <c r="K36" s="85">
        <v>6017.5522721673697</v>
      </c>
      <c r="L36" s="84">
        <v>15745.858</v>
      </c>
      <c r="M36" s="85">
        <v>5123.125</v>
      </c>
      <c r="N36" s="84">
        <v>10622.7327553261</v>
      </c>
      <c r="O36" s="85">
        <v>4766.4760190868401</v>
      </c>
      <c r="P36" s="84">
        <v>5856.2567362392601</v>
      </c>
      <c r="Q36" s="85">
        <v>3501.4216885228302</v>
      </c>
      <c r="R36" s="84">
        <v>2354.8350477164299</v>
      </c>
      <c r="S36" s="85">
        <v>2354.8350477164299</v>
      </c>
      <c r="T36" s="8"/>
      <c r="U36" s="32"/>
    </row>
    <row r="37" spans="1:21" s="17" customFormat="1">
      <c r="A37" s="48" t="s">
        <v>25</v>
      </c>
      <c r="B37" s="69">
        <v>2151.1063009999998</v>
      </c>
      <c r="C37" s="70">
        <v>2151.1063009999998</v>
      </c>
      <c r="D37" s="69">
        <v>2164.0941630000002</v>
      </c>
      <c r="E37" s="70">
        <v>2162.6378209999998</v>
      </c>
      <c r="F37" s="69">
        <v>2164.5863370000002</v>
      </c>
      <c r="G37" s="70">
        <v>2165.9401320000002</v>
      </c>
      <c r="H37" s="69">
        <v>2163.897101</v>
      </c>
      <c r="I37" s="70">
        <v>2165.3326609999999</v>
      </c>
      <c r="J37" s="69">
        <v>2162.4399020000001</v>
      </c>
      <c r="K37" s="70">
        <v>2162.4399020000001</v>
      </c>
      <c r="L37" s="69">
        <v>2163.1024819999998</v>
      </c>
      <c r="M37" s="70">
        <v>2161.3087150000001</v>
      </c>
      <c r="N37" s="69">
        <v>2163.70258252555</v>
      </c>
      <c r="O37" s="70">
        <v>2160.7968440217401</v>
      </c>
      <c r="P37" s="69">
        <v>2165.1565645000001</v>
      </c>
      <c r="Q37" s="70">
        <v>2166.5612736703301</v>
      </c>
      <c r="R37" s="69">
        <v>2163.7620510000002</v>
      </c>
      <c r="S37" s="70">
        <v>2163.7620510000002</v>
      </c>
      <c r="T37" s="9"/>
      <c r="U37" s="32"/>
    </row>
    <row r="38" spans="1:21" s="17" customFormat="1" ht="13.8" thickBot="1">
      <c r="A38" s="30" t="s">
        <v>47</v>
      </c>
      <c r="B38" s="79">
        <v>2.9764005605039601</v>
      </c>
      <c r="C38" s="80">
        <v>2.9764005605039601</v>
      </c>
      <c r="D38" s="79">
        <f t="shared" ref="D38:E38" si="13">D36/D37</f>
        <v>11.747615900759675</v>
      </c>
      <c r="E38" s="80">
        <f t="shared" si="13"/>
        <v>2.865868218809811</v>
      </c>
      <c r="F38" s="79">
        <v>8.8816566364789438</v>
      </c>
      <c r="G38" s="80">
        <v>3.0629003975859193</v>
      </c>
      <c r="H38" s="79">
        <v>5.8186933698572991</v>
      </c>
      <c r="I38" s="80">
        <v>3.0357928658749231</v>
      </c>
      <c r="J38" s="79">
        <v>2.7827604672859803</v>
      </c>
      <c r="K38" s="80">
        <v>2.7827604672859803</v>
      </c>
      <c r="L38" s="79">
        <v>7.2792935753286248</v>
      </c>
      <c r="M38" s="80">
        <v>2.3703809476380147</v>
      </c>
      <c r="N38" s="79">
        <v>4.9095161419675675</v>
      </c>
      <c r="O38" s="80">
        <v>2.2058880881255507</v>
      </c>
      <c r="P38" s="79">
        <v>2.7047728705899132</v>
      </c>
      <c r="Q38" s="80">
        <v>1.6161193920867691</v>
      </c>
      <c r="R38" s="79">
        <v>1.0883059191412123</v>
      </c>
      <c r="S38" s="80">
        <v>1.0883059191412123</v>
      </c>
      <c r="T38" s="7"/>
      <c r="U38" s="32"/>
    </row>
    <row r="39" spans="1:21" s="17" customFormat="1" ht="13.8" thickBot="1">
      <c r="A39" s="50"/>
      <c r="B39" s="81"/>
      <c r="C39" s="81"/>
      <c r="D39" s="81"/>
      <c r="E39" s="81"/>
      <c r="F39" s="81"/>
      <c r="G39" s="81"/>
      <c r="H39" s="81"/>
      <c r="I39" s="81"/>
      <c r="J39" s="81"/>
      <c r="K39" s="81"/>
      <c r="L39" s="81"/>
      <c r="M39" s="81"/>
      <c r="N39" s="81"/>
      <c r="O39" s="81"/>
      <c r="P39" s="81"/>
      <c r="Q39" s="81"/>
      <c r="R39" s="81"/>
      <c r="S39" s="81"/>
      <c r="T39" s="7"/>
      <c r="U39" s="32"/>
    </row>
    <row r="40" spans="1:21" s="17" customFormat="1">
      <c r="A40" s="47" t="s">
        <v>20</v>
      </c>
      <c r="B40" s="84">
        <v>6402.5540000000001</v>
      </c>
      <c r="C40" s="85">
        <v>6402.5540000000001</v>
      </c>
      <c r="D40" s="84">
        <f t="shared" ref="D40:E40" si="14">D36</f>
        <v>25422.947</v>
      </c>
      <c r="E40" s="85">
        <f t="shared" si="14"/>
        <v>6197.835</v>
      </c>
      <c r="F40" s="84">
        <v>19225.112605247698</v>
      </c>
      <c r="G40" s="85">
        <v>6634.0588914500986</v>
      </c>
      <c r="H40" s="84">
        <v>12591.05371464213</v>
      </c>
      <c r="I40" s="85">
        <v>6573.5014445097631</v>
      </c>
      <c r="J40" s="84">
        <v>6017.5522721673697</v>
      </c>
      <c r="K40" s="85">
        <v>6017.5522721673697</v>
      </c>
      <c r="L40" s="84">
        <v>15745.858</v>
      </c>
      <c r="M40" s="85">
        <v>5123.125</v>
      </c>
      <c r="N40" s="84">
        <v>10622.7327553261</v>
      </c>
      <c r="O40" s="85">
        <v>4766.4760190868401</v>
      </c>
      <c r="P40" s="84">
        <v>5856.2567362392601</v>
      </c>
      <c r="Q40" s="85">
        <v>3501.4216885228302</v>
      </c>
      <c r="R40" s="84">
        <v>2354.8350477164299</v>
      </c>
      <c r="S40" s="85">
        <v>2354.8350477164299</v>
      </c>
      <c r="T40" s="7"/>
      <c r="U40" s="32"/>
    </row>
    <row r="41" spans="1:21" s="17" customFormat="1">
      <c r="A41" s="39" t="s">
        <v>23</v>
      </c>
      <c r="B41" s="69">
        <v>2166.5790160000001</v>
      </c>
      <c r="C41" s="70">
        <v>2166.5790160000001</v>
      </c>
      <c r="D41" s="69">
        <v>2179.146706</v>
      </c>
      <c r="E41" s="70">
        <v>2178.4516180000001</v>
      </c>
      <c r="F41" s="69">
        <v>2179.3385619999999</v>
      </c>
      <c r="G41" s="70">
        <v>2180.5695569999998</v>
      </c>
      <c r="H41" s="69">
        <v>2178.442141</v>
      </c>
      <c r="I41" s="70">
        <v>2179.8755569999998</v>
      </c>
      <c r="J41" s="69">
        <v>2177.3149279999998</v>
      </c>
      <c r="K41" s="70">
        <v>2177.3149279999998</v>
      </c>
      <c r="L41" s="69">
        <v>2177</v>
      </c>
      <c r="M41" s="70">
        <v>2175</v>
      </c>
      <c r="N41" s="69">
        <v>2177.7166236805601</v>
      </c>
      <c r="O41" s="70">
        <v>2174.04467861475</v>
      </c>
      <c r="P41" s="69">
        <v>2179.6300664427999</v>
      </c>
      <c r="Q41" s="70">
        <v>2180.4794495370697</v>
      </c>
      <c r="R41" s="69">
        <v>2174.7329340000001</v>
      </c>
      <c r="S41" s="70">
        <v>2174.7329340000001</v>
      </c>
      <c r="T41" s="7"/>
      <c r="U41" s="32"/>
    </row>
    <row r="42" spans="1:21" s="17" customFormat="1" ht="13.8" thickBot="1">
      <c r="A42" s="30" t="s">
        <v>46</v>
      </c>
      <c r="B42" s="79">
        <v>2.9551444709459882</v>
      </c>
      <c r="C42" s="80">
        <v>2.9551444709459882</v>
      </c>
      <c r="D42" s="79">
        <f t="shared" ref="D42" si="15">D40/D41</f>
        <v>11.666468774223043</v>
      </c>
      <c r="E42" s="80">
        <f>E40/E41</f>
        <v>2.8450643332121044</v>
      </c>
      <c r="F42" s="79">
        <v>8.82153555233044</v>
      </c>
      <c r="G42" s="80">
        <v>3.0423514215144567</v>
      </c>
      <c r="H42" s="79">
        <v>5.7798430711876918</v>
      </c>
      <c r="I42" s="80">
        <v>3.0155397740026881</v>
      </c>
      <c r="J42" s="79">
        <v>2.7637491456942649</v>
      </c>
      <c r="K42" s="80">
        <v>2.7637491456942649</v>
      </c>
      <c r="L42" s="79">
        <v>7.2328240698208548</v>
      </c>
      <c r="M42" s="80">
        <v>2.35</v>
      </c>
      <c r="N42" s="79">
        <v>4.8779224256334199</v>
      </c>
      <c r="O42" s="80">
        <v>2.1924462114200551</v>
      </c>
      <c r="P42" s="79">
        <v>2.6868122377283905</v>
      </c>
      <c r="Q42" s="80">
        <v>1.6058035719007604</v>
      </c>
      <c r="R42" s="79">
        <v>1.0828157383836401</v>
      </c>
      <c r="S42" s="80">
        <v>1.0828157383836401</v>
      </c>
      <c r="T42" s="7"/>
      <c r="U42" s="32"/>
    </row>
    <row r="43" spans="1:21" s="17" customFormat="1" ht="13.8" thickBot="1">
      <c r="A43" s="46"/>
      <c r="B43" s="88"/>
      <c r="C43" s="88"/>
      <c r="D43" s="88"/>
      <c r="E43" s="88"/>
      <c r="F43" s="88"/>
      <c r="G43" s="88"/>
      <c r="H43" s="88"/>
      <c r="I43" s="88"/>
      <c r="J43" s="88"/>
      <c r="K43" s="88"/>
      <c r="L43" s="88"/>
      <c r="M43" s="88"/>
      <c r="N43" s="88"/>
      <c r="O43" s="88"/>
      <c r="P43" s="88"/>
      <c r="Q43" s="88"/>
      <c r="R43" s="88"/>
      <c r="S43" s="88"/>
      <c r="T43" s="7"/>
      <c r="U43" s="32"/>
    </row>
    <row r="44" spans="1:21">
      <c r="A44" s="24" t="s">
        <v>44</v>
      </c>
      <c r="B44" s="69">
        <v>186529.522</v>
      </c>
      <c r="C44" s="78">
        <v>186529.522</v>
      </c>
      <c r="D44" s="69">
        <f t="shared" ref="D44:E44" si="16">D51</f>
        <v>193228.22200000001</v>
      </c>
      <c r="E44" s="78">
        <f t="shared" si="16"/>
        <v>193228.22200000001</v>
      </c>
      <c r="F44" s="69">
        <v>191579.35663570999</v>
      </c>
      <c r="G44" s="78">
        <v>191579.35663570999</v>
      </c>
      <c r="H44" s="69">
        <v>183659.5991592647</v>
      </c>
      <c r="I44" s="78">
        <v>183659.5991592647</v>
      </c>
      <c r="J44" s="69">
        <v>174845.26674384702</v>
      </c>
      <c r="K44" s="78">
        <v>174845.26674384702</v>
      </c>
      <c r="L44" s="69">
        <v>171943.19228324501</v>
      </c>
      <c r="M44" s="78">
        <v>171943.19228324501</v>
      </c>
      <c r="N44" s="69">
        <v>165624.64538626702</v>
      </c>
      <c r="O44" s="78">
        <v>165624.64538626702</v>
      </c>
      <c r="P44" s="69">
        <v>160214.14159511001</v>
      </c>
      <c r="Q44" s="78">
        <v>160214.14159511001</v>
      </c>
      <c r="R44" s="69">
        <v>157173.66039280899</v>
      </c>
      <c r="S44" s="78">
        <v>157173.66039280899</v>
      </c>
      <c r="T44" s="61"/>
      <c r="U44" s="53"/>
    </row>
    <row r="45" spans="1:21">
      <c r="A45" s="33" t="s">
        <v>41</v>
      </c>
      <c r="B45" s="69">
        <v>20657.666763542034</v>
      </c>
      <c r="C45" s="78">
        <v>20657.666763542034</v>
      </c>
      <c r="D45" s="69">
        <f>E45</f>
        <v>22782.817534720612</v>
      </c>
      <c r="E45" s="78">
        <v>22782.817534720612</v>
      </c>
      <c r="F45" s="69">
        <v>19458.401952162378</v>
      </c>
      <c r="G45" s="78">
        <v>19458.401952162378</v>
      </c>
      <c r="H45" s="69">
        <v>19387.536285391463</v>
      </c>
      <c r="I45" s="78">
        <v>19387.536285391463</v>
      </c>
      <c r="J45" s="69">
        <v>18634.009006160497</v>
      </c>
      <c r="K45" s="78">
        <v>18634.009006160497</v>
      </c>
      <c r="L45" s="69">
        <v>17598</v>
      </c>
      <c r="M45" s="78">
        <v>17598</v>
      </c>
      <c r="N45" s="69">
        <v>16901.897827833855</v>
      </c>
      <c r="O45" s="78">
        <v>16901.897827833855</v>
      </c>
      <c r="P45" s="69">
        <v>16207</v>
      </c>
      <c r="Q45" s="78">
        <v>16207</v>
      </c>
      <c r="R45" s="69">
        <v>15184</v>
      </c>
      <c r="S45" s="78">
        <v>15184</v>
      </c>
      <c r="T45" s="61"/>
      <c r="U45" s="53"/>
    </row>
    <row r="46" spans="1:21">
      <c r="A46" s="33" t="s">
        <v>42</v>
      </c>
      <c r="B46" s="69">
        <v>-4255.4793532896592</v>
      </c>
      <c r="C46" s="78">
        <v>-4255.4793532896592</v>
      </c>
      <c r="D46" s="69">
        <f>E46</f>
        <v>-4693.2604121524455</v>
      </c>
      <c r="E46" s="78">
        <f>E45*-0.206</f>
        <v>-4693.2604121524455</v>
      </c>
      <c r="F46" s="69">
        <v>-4008.4308021454494</v>
      </c>
      <c r="G46" s="78">
        <v>-4008.4308021454494</v>
      </c>
      <c r="H46" s="69">
        <v>-3993.8324747906413</v>
      </c>
      <c r="I46" s="78">
        <v>-3993.8324747906413</v>
      </c>
      <c r="J46" s="69">
        <v>-3838.605855269062</v>
      </c>
      <c r="K46" s="78">
        <v>-3838.605855269062</v>
      </c>
      <c r="L46" s="69">
        <v>-3625.1879999999996</v>
      </c>
      <c r="M46" s="78">
        <v>-3625.1879999999996</v>
      </c>
      <c r="N46" s="69">
        <v>-3617.006135156445</v>
      </c>
      <c r="O46" s="78">
        <v>-3617.006135156445</v>
      </c>
      <c r="P46" s="69">
        <v>-3468.2979999999998</v>
      </c>
      <c r="Q46" s="78">
        <v>-3468.2979999999998</v>
      </c>
      <c r="R46" s="69">
        <v>-3249.3759999999997</v>
      </c>
      <c r="S46" s="78">
        <v>-3249.3759999999997</v>
      </c>
      <c r="T46" s="61"/>
      <c r="U46" s="53"/>
    </row>
    <row r="47" spans="1:21">
      <c r="A47" s="33" t="s">
        <v>43</v>
      </c>
      <c r="B47" s="69">
        <v>202931.70941025237</v>
      </c>
      <c r="C47" s="78">
        <v>202931.70941025237</v>
      </c>
      <c r="D47" s="69">
        <f>E47</f>
        <v>211317.77912256817</v>
      </c>
      <c r="E47" s="78">
        <f>SUM(E44:E46)</f>
        <v>211317.77912256817</v>
      </c>
      <c r="F47" s="69">
        <v>207029.32778572693</v>
      </c>
      <c r="G47" s="78">
        <v>207029.32778572693</v>
      </c>
      <c r="H47" s="69">
        <v>199053.30296986553</v>
      </c>
      <c r="I47" s="78">
        <v>199053.30296986553</v>
      </c>
      <c r="J47" s="69">
        <v>189640.66989473844</v>
      </c>
      <c r="K47" s="78">
        <v>189640.66989473844</v>
      </c>
      <c r="L47" s="69">
        <v>185916.00428324501</v>
      </c>
      <c r="M47" s="78">
        <v>185916.00428324501</v>
      </c>
      <c r="N47" s="69">
        <v>178909.53707894444</v>
      </c>
      <c r="O47" s="78">
        <v>178909.53707894444</v>
      </c>
      <c r="P47" s="69">
        <v>172952.84359511</v>
      </c>
      <c r="Q47" s="78">
        <v>172952.84359511</v>
      </c>
      <c r="R47" s="69">
        <v>169108.284392809</v>
      </c>
      <c r="S47" s="78">
        <v>169108.284392809</v>
      </c>
      <c r="T47" s="61"/>
      <c r="U47" s="53"/>
    </row>
    <row r="48" spans="1:21">
      <c r="A48" s="34" t="s">
        <v>24</v>
      </c>
      <c r="B48" s="69">
        <v>2146.6619479999999</v>
      </c>
      <c r="C48" s="78">
        <v>2146.6619479999999</v>
      </c>
      <c r="D48" s="69">
        <f>E48</f>
        <v>2156.3971969999998</v>
      </c>
      <c r="E48" s="78">
        <f>E52</f>
        <v>2156.3971969999998</v>
      </c>
      <c r="F48" s="69">
        <v>2166.1283400000002</v>
      </c>
      <c r="G48" s="78">
        <v>2166.1283400000002</v>
      </c>
      <c r="H48" s="69">
        <v>2166.1335869999998</v>
      </c>
      <c r="I48" s="78">
        <v>2166.1335869999998</v>
      </c>
      <c r="J48" s="69">
        <v>2163.620336</v>
      </c>
      <c r="K48" s="78">
        <v>2163.620336</v>
      </c>
      <c r="L48" s="69">
        <v>2161.9603510000002</v>
      </c>
      <c r="M48" s="78">
        <v>2161.9603510000002</v>
      </c>
      <c r="N48" s="69">
        <v>2160.5661540000001</v>
      </c>
      <c r="O48" s="78">
        <v>2160.5661540000001</v>
      </c>
      <c r="P48" s="69">
        <v>2167.6406480000001</v>
      </c>
      <c r="Q48" s="78">
        <v>2167.6406480000001</v>
      </c>
      <c r="R48" s="69">
        <v>2165.5053640000001</v>
      </c>
      <c r="S48" s="78">
        <v>2165.5053640000001</v>
      </c>
      <c r="T48" s="61"/>
      <c r="U48" s="53"/>
    </row>
    <row r="49" spans="1:21" ht="13.8" thickBot="1">
      <c r="A49" s="49" t="s">
        <v>15</v>
      </c>
      <c r="B49" s="79">
        <v>94.533612802574524</v>
      </c>
      <c r="C49" s="83">
        <v>94.533612802574524</v>
      </c>
      <c r="D49" s="79">
        <f t="shared" ref="D49:E49" si="17">D47/D48</f>
        <v>97.995758581283383</v>
      </c>
      <c r="E49" s="83">
        <f t="shared" si="17"/>
        <v>97.995758581283383</v>
      </c>
      <c r="F49" s="79">
        <v>95.575744041891312</v>
      </c>
      <c r="G49" s="83">
        <v>95.575744041891312</v>
      </c>
      <c r="H49" s="79">
        <v>91.893364363342727</v>
      </c>
      <c r="I49" s="83">
        <v>91.893364363342727</v>
      </c>
      <c r="J49" s="79">
        <v>87.649698396409619</v>
      </c>
      <c r="K49" s="83">
        <v>87.649698396409619</v>
      </c>
      <c r="L49" s="79">
        <v>85.994178476608425</v>
      </c>
      <c r="M49" s="83">
        <v>85.994178476608425</v>
      </c>
      <c r="N49" s="79">
        <v>82.806785039984675</v>
      </c>
      <c r="O49" s="83">
        <v>82.806785039984675</v>
      </c>
      <c r="P49" s="79">
        <v>79.788522029556432</v>
      </c>
      <c r="Q49" s="83">
        <v>79.788522029556432</v>
      </c>
      <c r="R49" s="79">
        <v>78.091833529537723</v>
      </c>
      <c r="S49" s="83">
        <v>78.091833529537723</v>
      </c>
      <c r="T49" s="16"/>
      <c r="U49" s="53"/>
    </row>
    <row r="50" spans="1:21" s="10" customFormat="1" ht="13.8" thickBot="1">
      <c r="A50" s="46"/>
      <c r="B50" s="88"/>
      <c r="C50" s="88"/>
      <c r="D50" s="88"/>
      <c r="E50" s="88"/>
      <c r="F50" s="88"/>
      <c r="G50" s="88"/>
      <c r="H50" s="88"/>
      <c r="I50" s="88"/>
      <c r="J50" s="88"/>
      <c r="K50" s="88"/>
      <c r="L50" s="88"/>
      <c r="M50" s="88"/>
      <c r="N50" s="88"/>
      <c r="O50" s="88"/>
      <c r="P50" s="88"/>
      <c r="Q50" s="88"/>
      <c r="R50" s="88"/>
      <c r="S50" s="88"/>
      <c r="T50" s="7"/>
      <c r="U50" s="32"/>
    </row>
    <row r="51" spans="1:21">
      <c r="A51" s="24" t="s">
        <v>44</v>
      </c>
      <c r="B51" s="67">
        <v>186529.522</v>
      </c>
      <c r="C51" s="68">
        <v>186529.522</v>
      </c>
      <c r="D51" s="67">
        <f>E51</f>
        <v>193228.22200000001</v>
      </c>
      <c r="E51" s="68">
        <v>193228.22200000001</v>
      </c>
      <c r="F51" s="67">
        <v>191579.35663570999</v>
      </c>
      <c r="G51" s="68">
        <v>191579.35663570999</v>
      </c>
      <c r="H51" s="67">
        <v>183659.5991592647</v>
      </c>
      <c r="I51" s="68">
        <v>183659.5991592647</v>
      </c>
      <c r="J51" s="67">
        <v>174845.26674384702</v>
      </c>
      <c r="K51" s="68">
        <v>174845.26674384702</v>
      </c>
      <c r="L51" s="67">
        <v>171943.19228324501</v>
      </c>
      <c r="M51" s="68">
        <v>171943.19228324501</v>
      </c>
      <c r="N51" s="67">
        <v>165624.64538626702</v>
      </c>
      <c r="O51" s="68">
        <v>165624.64538626702</v>
      </c>
      <c r="P51" s="67">
        <v>160214.14159511001</v>
      </c>
      <c r="Q51" s="68">
        <v>160214.14159511001</v>
      </c>
      <c r="R51" s="67">
        <v>157173.66039280899</v>
      </c>
      <c r="S51" s="68">
        <v>157173.66039280899</v>
      </c>
      <c r="T51" s="7"/>
      <c r="U51" s="53"/>
    </row>
    <row r="52" spans="1:21">
      <c r="A52" s="48" t="s">
        <v>24</v>
      </c>
      <c r="B52" s="69">
        <v>2146.6619479999999</v>
      </c>
      <c r="C52" s="70">
        <v>2146.6619479999999</v>
      </c>
      <c r="D52" s="69">
        <f>E52</f>
        <v>2156.3971969999998</v>
      </c>
      <c r="E52" s="70">
        <v>2156.3971969999998</v>
      </c>
      <c r="F52" s="69">
        <v>2166.1283400000002</v>
      </c>
      <c r="G52" s="70">
        <v>2166.1283400000002</v>
      </c>
      <c r="H52" s="69">
        <v>2166.1335869999998</v>
      </c>
      <c r="I52" s="70">
        <v>2166.1335869999998</v>
      </c>
      <c r="J52" s="69">
        <v>2163.620336</v>
      </c>
      <c r="K52" s="70">
        <v>2163.620336</v>
      </c>
      <c r="L52" s="69">
        <v>2161.9603510000002</v>
      </c>
      <c r="M52" s="70">
        <v>2161.9603510000002</v>
      </c>
      <c r="N52" s="69">
        <v>2160.5661540000001</v>
      </c>
      <c r="O52" s="70">
        <v>2160.5661540000001</v>
      </c>
      <c r="P52" s="69">
        <v>2167.6406480000001</v>
      </c>
      <c r="Q52" s="70">
        <v>2167.6406480000001</v>
      </c>
      <c r="R52" s="69">
        <v>2165.5053640000001</v>
      </c>
      <c r="S52" s="70">
        <v>2165.5053640000001</v>
      </c>
      <c r="T52" s="7"/>
      <c r="U52" s="53"/>
    </row>
    <row r="53" spans="1:21" ht="13.8" thickBot="1">
      <c r="A53" s="49" t="s">
        <v>45</v>
      </c>
      <c r="B53" s="79">
        <v>86.892825474353643</v>
      </c>
      <c r="C53" s="80">
        <v>86.892825474353643</v>
      </c>
      <c r="D53" s="79">
        <f t="shared" ref="D53:E53" si="18">D51/D52</f>
        <v>89.606971419189819</v>
      </c>
      <c r="E53" s="80">
        <f t="shared" si="18"/>
        <v>89.606971419189819</v>
      </c>
      <c r="F53" s="79">
        <v>88.443215989552115</v>
      </c>
      <c r="G53" s="80">
        <v>88.443215989552115</v>
      </c>
      <c r="H53" s="79">
        <v>84.786829520346075</v>
      </c>
      <c r="I53" s="80">
        <v>84.786829520346075</v>
      </c>
      <c r="J53" s="79">
        <v>80.811436200074169</v>
      </c>
      <c r="K53" s="80">
        <v>80.811436200074169</v>
      </c>
      <c r="L53" s="79">
        <v>79.531149682608117</v>
      </c>
      <c r="M53" s="80">
        <v>79.531149682608117</v>
      </c>
      <c r="N53" s="79">
        <v>76.657983871327005</v>
      </c>
      <c r="O53" s="80">
        <v>76.657983871327005</v>
      </c>
      <c r="P53" s="79">
        <v>73.911762885113603</v>
      </c>
      <c r="Q53" s="80">
        <v>73.911762885113603</v>
      </c>
      <c r="R53" s="79">
        <v>72.580591581859039</v>
      </c>
      <c r="S53" s="80">
        <v>72.580591581859039</v>
      </c>
      <c r="T53" s="7"/>
      <c r="U53" s="53"/>
    </row>
    <row r="54" spans="1:21" s="10" customFormat="1">
      <c r="A54" s="50"/>
      <c r="B54" s="65" t="s">
        <v>139</v>
      </c>
      <c r="C54" s="65" t="s">
        <v>4</v>
      </c>
      <c r="D54" s="65" t="str">
        <f t="shared" ref="D54:E55" si="19">D2</f>
        <v>Jan-Dec</v>
      </c>
      <c r="E54" s="65" t="str">
        <f t="shared" si="19"/>
        <v>Q4</v>
      </c>
      <c r="F54" s="65" t="s">
        <v>137</v>
      </c>
      <c r="G54" s="65" t="s">
        <v>31</v>
      </c>
      <c r="H54" s="65" t="s">
        <v>136</v>
      </c>
      <c r="I54" s="65" t="s">
        <v>3</v>
      </c>
      <c r="J54" s="65" t="s">
        <v>139</v>
      </c>
      <c r="K54" s="65" t="s">
        <v>4</v>
      </c>
      <c r="L54" s="65" t="s">
        <v>0</v>
      </c>
      <c r="M54" s="65" t="s">
        <v>1</v>
      </c>
      <c r="N54" s="65" t="s">
        <v>37</v>
      </c>
      <c r="O54" s="65" t="s">
        <v>31</v>
      </c>
      <c r="P54" s="65" t="s">
        <v>2</v>
      </c>
      <c r="Q54" s="65" t="s">
        <v>3</v>
      </c>
      <c r="R54" s="65" t="s">
        <v>139</v>
      </c>
      <c r="S54" s="65" t="s">
        <v>4</v>
      </c>
      <c r="T54" s="7"/>
      <c r="U54" s="32"/>
    </row>
    <row r="55" spans="1:21" s="10" customFormat="1" ht="13.8" thickBot="1">
      <c r="A55" s="50"/>
      <c r="B55" s="66">
        <v>2022</v>
      </c>
      <c r="C55" s="66">
        <v>2022</v>
      </c>
      <c r="D55" s="66">
        <f t="shared" si="19"/>
        <v>2021</v>
      </c>
      <c r="E55" s="66">
        <f t="shared" si="19"/>
        <v>2021</v>
      </c>
      <c r="F55" s="66">
        <v>2021</v>
      </c>
      <c r="G55" s="66">
        <v>2021</v>
      </c>
      <c r="H55" s="66">
        <v>2021</v>
      </c>
      <c r="I55" s="66">
        <v>2021</v>
      </c>
      <c r="J55" s="66">
        <v>2021</v>
      </c>
      <c r="K55" s="66">
        <v>2021</v>
      </c>
      <c r="L55" s="66">
        <v>2020</v>
      </c>
      <c r="M55" s="66">
        <v>2020</v>
      </c>
      <c r="N55" s="66">
        <v>2020</v>
      </c>
      <c r="O55" s="66">
        <v>2020</v>
      </c>
      <c r="P55" s="66">
        <v>2020</v>
      </c>
      <c r="Q55" s="66">
        <v>2020</v>
      </c>
      <c r="R55" s="66">
        <v>2020</v>
      </c>
      <c r="S55" s="66">
        <v>2020</v>
      </c>
      <c r="T55" s="50"/>
      <c r="U55" s="32"/>
    </row>
    <row r="56" spans="1:21" s="10" customFormat="1">
      <c r="A56" s="47" t="s">
        <v>55</v>
      </c>
      <c r="B56" s="67">
        <v>-534.98900000000003</v>
      </c>
      <c r="C56" s="68">
        <v>-534.98900000000003</v>
      </c>
      <c r="D56" s="67">
        <v>-509.74599999999998</v>
      </c>
      <c r="E56" s="68">
        <v>-298.56599999999997</v>
      </c>
      <c r="F56" s="67">
        <v>-211.18000786911654</v>
      </c>
      <c r="G56" s="68">
        <v>-48.536141696755948</v>
      </c>
      <c r="H56" s="67">
        <v>-162.64386617236008</v>
      </c>
      <c r="I56" s="68">
        <v>-6.9373207611389009</v>
      </c>
      <c r="J56" s="67">
        <v>-155.70699999999999</v>
      </c>
      <c r="K56" s="68">
        <v>-155.70699999999999</v>
      </c>
      <c r="L56" s="67">
        <v>-6117.5550000000003</v>
      </c>
      <c r="M56" s="68">
        <v>-835.41800000000001</v>
      </c>
      <c r="N56" s="67">
        <v>-5282.1369999999997</v>
      </c>
      <c r="O56" s="68">
        <v>-1097.6300000000001</v>
      </c>
      <c r="P56" s="67">
        <v>-4184.5068735862005</v>
      </c>
      <c r="Q56" s="68">
        <v>-2690.5413578248699</v>
      </c>
      <c r="R56" s="67">
        <v>-1493.9655157613338</v>
      </c>
      <c r="S56" s="68">
        <v>-1493.9655157613338</v>
      </c>
      <c r="T56" s="7"/>
      <c r="U56" s="32"/>
    </row>
    <row r="57" spans="1:21" s="10" customFormat="1">
      <c r="A57" s="39" t="s">
        <v>50</v>
      </c>
      <c r="B57" s="69">
        <v>-2139.9560000000001</v>
      </c>
      <c r="C57" s="70">
        <v>-2139.9560000000001</v>
      </c>
      <c r="D57" s="69">
        <f>D56</f>
        <v>-509.74599999999998</v>
      </c>
      <c r="E57" s="70">
        <f>E56*4</f>
        <v>-1194.2639999999999</v>
      </c>
      <c r="F57" s="69">
        <v>-281.57334382548873</v>
      </c>
      <c r="G57" s="70">
        <v>-194.14456678702379</v>
      </c>
      <c r="H57" s="69">
        <v>-325.28773234472015</v>
      </c>
      <c r="I57" s="70">
        <v>-27.749283044555604</v>
      </c>
      <c r="J57" s="69">
        <v>-622.82799999999997</v>
      </c>
      <c r="K57" s="70">
        <v>-622.82799999999997</v>
      </c>
      <c r="L57" s="69">
        <v>-6117.5550000000003</v>
      </c>
      <c r="M57" s="70">
        <v>-3341.672</v>
      </c>
      <c r="N57" s="69">
        <v>-7042.8493333333336</v>
      </c>
      <c r="O57" s="70">
        <v>-4390.5200000000004</v>
      </c>
      <c r="P57" s="69">
        <v>-8369.0137471724011</v>
      </c>
      <c r="Q57" s="70">
        <v>-10762.16543129948</v>
      </c>
      <c r="R57" s="69">
        <v>-5975.8620630453352</v>
      </c>
      <c r="S57" s="70">
        <v>-5975.8620630453352</v>
      </c>
      <c r="T57" s="7"/>
      <c r="U57" s="32"/>
    </row>
    <row r="58" spans="1:21" s="10" customFormat="1">
      <c r="A58" s="45" t="s">
        <v>140</v>
      </c>
      <c r="B58" s="69">
        <v>1853477</v>
      </c>
      <c r="C58" s="70">
        <v>1853477</v>
      </c>
      <c r="D58" s="69">
        <f>E58</f>
        <v>1730248</v>
      </c>
      <c r="E58" s="70">
        <v>1730248</v>
      </c>
      <c r="F58" s="69">
        <v>1730248</v>
      </c>
      <c r="G58" s="70">
        <v>1730248</v>
      </c>
      <c r="H58" s="69">
        <v>1730248</v>
      </c>
      <c r="I58" s="70">
        <v>1730248</v>
      </c>
      <c r="J58" s="69">
        <v>1730248</v>
      </c>
      <c r="K58" s="70">
        <v>1730248</v>
      </c>
      <c r="L58" s="69">
        <v>1721474.0379999999</v>
      </c>
      <c r="M58" s="70">
        <v>1721474.0379999999</v>
      </c>
      <c r="N58" s="69">
        <v>1721474.0379999999</v>
      </c>
      <c r="O58" s="70">
        <v>1721474.0379999999</v>
      </c>
      <c r="P58" s="69">
        <v>1721474.0379999999</v>
      </c>
      <c r="Q58" s="70">
        <v>1721474.0379999999</v>
      </c>
      <c r="R58" s="69">
        <v>1721474.0379999999</v>
      </c>
      <c r="S58" s="70">
        <v>1721474.0379999999</v>
      </c>
      <c r="T58" s="7"/>
      <c r="U58" s="32"/>
    </row>
    <row r="59" spans="1:21" s="10" customFormat="1">
      <c r="A59" s="45" t="s">
        <v>51</v>
      </c>
      <c r="B59" s="69">
        <v>846445</v>
      </c>
      <c r="C59" s="70">
        <v>846445</v>
      </c>
      <c r="D59" s="69">
        <f>E59</f>
        <v>757547</v>
      </c>
      <c r="E59" s="70">
        <v>757547</v>
      </c>
      <c r="F59" s="69">
        <v>757547</v>
      </c>
      <c r="G59" s="70">
        <v>757547</v>
      </c>
      <c r="H59" s="69">
        <v>757547</v>
      </c>
      <c r="I59" s="70">
        <v>757547</v>
      </c>
      <c r="J59" s="69">
        <v>757547</v>
      </c>
      <c r="K59" s="70">
        <v>757547</v>
      </c>
      <c r="L59" s="69">
        <v>650788.14</v>
      </c>
      <c r="M59" s="70">
        <v>650788.14</v>
      </c>
      <c r="N59" s="69">
        <v>650788.14</v>
      </c>
      <c r="O59" s="70">
        <v>650788.14</v>
      </c>
      <c r="P59" s="69">
        <v>650788.14</v>
      </c>
      <c r="Q59" s="70">
        <v>650788.14</v>
      </c>
      <c r="R59" s="69">
        <v>650788.14</v>
      </c>
      <c r="S59" s="70">
        <v>650788.14</v>
      </c>
      <c r="T59" s="7"/>
      <c r="U59" s="32"/>
    </row>
    <row r="60" spans="1:21" s="10" customFormat="1">
      <c r="A60" s="45" t="s">
        <v>52</v>
      </c>
      <c r="B60" s="69">
        <v>-8786</v>
      </c>
      <c r="C60" s="70">
        <v>-8786</v>
      </c>
      <c r="D60" s="69">
        <f>E60</f>
        <v>-10165</v>
      </c>
      <c r="E60" s="70">
        <v>-10165</v>
      </c>
      <c r="F60" s="69">
        <v>-10165</v>
      </c>
      <c r="G60" s="70">
        <v>-10165</v>
      </c>
      <c r="H60" s="69">
        <v>-10165</v>
      </c>
      <c r="I60" s="70">
        <v>-10165</v>
      </c>
      <c r="J60" s="69">
        <v>-10165</v>
      </c>
      <c r="K60" s="70">
        <v>-10165</v>
      </c>
      <c r="L60" s="69">
        <v>-7366.8739999999998</v>
      </c>
      <c r="M60" s="70">
        <v>-7366.8739999999998</v>
      </c>
      <c r="N60" s="69">
        <v>-7366.8739999999998</v>
      </c>
      <c r="O60" s="70">
        <v>-7366.8739999999998</v>
      </c>
      <c r="P60" s="69">
        <v>-7366.8739999999998</v>
      </c>
      <c r="Q60" s="70">
        <v>-7366.8739999999998</v>
      </c>
      <c r="R60" s="69">
        <v>-7366.8739999999998</v>
      </c>
      <c r="S60" s="70">
        <v>-7366.8739999999998</v>
      </c>
      <c r="T60" s="7"/>
      <c r="U60" s="32"/>
    </row>
    <row r="61" spans="1:21" s="10" customFormat="1">
      <c r="A61" s="48" t="s">
        <v>22</v>
      </c>
      <c r="B61" s="69">
        <v>2691135</v>
      </c>
      <c r="C61" s="70">
        <v>2691135</v>
      </c>
      <c r="D61" s="69">
        <f t="shared" ref="D61:E61" si="20">SUM(D58:D60)</f>
        <v>2477630</v>
      </c>
      <c r="E61" s="70">
        <f t="shared" si="20"/>
        <v>2477630</v>
      </c>
      <c r="F61" s="69">
        <v>2477630</v>
      </c>
      <c r="G61" s="70">
        <v>2477630</v>
      </c>
      <c r="H61" s="69">
        <v>2477630</v>
      </c>
      <c r="I61" s="70">
        <v>2477630</v>
      </c>
      <c r="J61" s="69">
        <v>2477630</v>
      </c>
      <c r="K61" s="70">
        <v>2477630</v>
      </c>
      <c r="L61" s="69">
        <v>2364895.304</v>
      </c>
      <c r="M61" s="70">
        <v>2364895.304</v>
      </c>
      <c r="N61" s="69">
        <v>2364895.304</v>
      </c>
      <c r="O61" s="70">
        <v>2364895.304</v>
      </c>
      <c r="P61" s="69">
        <v>2364895.304</v>
      </c>
      <c r="Q61" s="70">
        <v>2364895.304</v>
      </c>
      <c r="R61" s="69">
        <v>2364895.304</v>
      </c>
      <c r="S61" s="70">
        <v>2364895.304</v>
      </c>
      <c r="T61" s="7"/>
      <c r="U61" s="32"/>
    </row>
    <row r="62" spans="1:21" s="10" customFormat="1" ht="13.8" thickBot="1">
      <c r="A62" s="49" t="s">
        <v>62</v>
      </c>
      <c r="B62" s="89">
        <v>7.951871608076147E-2</v>
      </c>
      <c r="C62" s="90">
        <v>7.951871608076147E-2</v>
      </c>
      <c r="D62" s="89">
        <f t="shared" ref="D62:E62" si="21">(-D57/D61)*100</f>
        <v>2.0573935575529841E-2</v>
      </c>
      <c r="E62" s="90">
        <f t="shared" si="21"/>
        <v>4.8201870335764417E-2</v>
      </c>
      <c r="F62" s="89">
        <v>1.1364624412260455E-2</v>
      </c>
      <c r="G62" s="90">
        <v>7.8358982893742719E-3</v>
      </c>
      <c r="H62" s="89">
        <v>1.3128987473703503E-2</v>
      </c>
      <c r="I62" s="90">
        <v>1.1199930193190914E-3</v>
      </c>
      <c r="J62" s="89">
        <v>2.5138055318994362E-2</v>
      </c>
      <c r="K62" s="90">
        <v>2.5138055318994362E-2</v>
      </c>
      <c r="L62" s="89">
        <v>0.25868185325805865</v>
      </c>
      <c r="M62" s="90">
        <v>0.14130316865815892</v>
      </c>
      <c r="N62" s="89">
        <v>0.29780808145802523</v>
      </c>
      <c r="O62" s="90">
        <v>0.18565388465924243</v>
      </c>
      <c r="P62" s="89">
        <v>0.35388516916655866</v>
      </c>
      <c r="Q62" s="90">
        <v>0.47343134243264928</v>
      </c>
      <c r="R62" s="89">
        <v>0.2526903433288451</v>
      </c>
      <c r="S62" s="90">
        <v>0.2526903433288451</v>
      </c>
      <c r="T62" s="7"/>
      <c r="U62" s="32"/>
    </row>
    <row r="63" spans="1:21" s="10" customFormat="1" ht="13.8" thickBot="1">
      <c r="A63" s="50"/>
      <c r="B63" s="81"/>
      <c r="C63" s="81"/>
      <c r="D63" s="81"/>
      <c r="E63" s="81"/>
      <c r="F63" s="81"/>
      <c r="G63" s="81"/>
      <c r="H63" s="81"/>
      <c r="I63" s="81"/>
      <c r="J63" s="81"/>
      <c r="K63" s="81"/>
      <c r="L63" s="81"/>
      <c r="M63" s="81"/>
      <c r="N63" s="81"/>
      <c r="O63" s="81"/>
      <c r="P63" s="81"/>
      <c r="Q63" s="81"/>
      <c r="R63" s="81"/>
      <c r="S63" s="81"/>
      <c r="T63" s="7"/>
      <c r="U63" s="32"/>
    </row>
    <row r="64" spans="1:21" s="32" customFormat="1">
      <c r="A64" s="24" t="s">
        <v>57</v>
      </c>
      <c r="B64" s="67">
        <v>8311</v>
      </c>
      <c r="C64" s="68">
        <v>8311</v>
      </c>
      <c r="D64" s="67">
        <f>E64</f>
        <v>9826.5037788009704</v>
      </c>
      <c r="E64" s="68">
        <v>9826.5037788009704</v>
      </c>
      <c r="F64" s="67">
        <v>11167.547381397599</v>
      </c>
      <c r="G64" s="68">
        <v>11167.547381397599</v>
      </c>
      <c r="H64" s="67">
        <v>12132.677086015799</v>
      </c>
      <c r="I64" s="68">
        <v>12132.677086015799</v>
      </c>
      <c r="J64" s="67">
        <v>13643</v>
      </c>
      <c r="K64" s="68">
        <v>13643</v>
      </c>
      <c r="L64" s="67">
        <v>14890</v>
      </c>
      <c r="M64" s="68">
        <v>14890</v>
      </c>
      <c r="N64" s="67">
        <v>16808.643246242998</v>
      </c>
      <c r="O64" s="68">
        <v>16808.643246242998</v>
      </c>
      <c r="P64" s="67">
        <v>14927</v>
      </c>
      <c r="Q64" s="68">
        <v>14927</v>
      </c>
      <c r="R64" s="67">
        <v>12890</v>
      </c>
      <c r="S64" s="68">
        <v>12890</v>
      </c>
      <c r="T64" s="44"/>
    </row>
    <row r="65" spans="1:21" s="32" customFormat="1">
      <c r="A65" s="34" t="s">
        <v>58</v>
      </c>
      <c r="B65" s="69">
        <v>1965005.8418424071</v>
      </c>
      <c r="C65" s="70">
        <v>1965005.8418424071</v>
      </c>
      <c r="D65" s="69">
        <f>E65</f>
        <v>1844932.4598655975</v>
      </c>
      <c r="E65" s="70">
        <v>1844932.4598655975</v>
      </c>
      <c r="F65" s="69">
        <v>1807433.9625724799</v>
      </c>
      <c r="G65" s="70">
        <v>1807433.9625724799</v>
      </c>
      <c r="H65" s="69">
        <v>1774184.6753021053</v>
      </c>
      <c r="I65" s="70">
        <v>1774184.6753021053</v>
      </c>
      <c r="J65" s="69">
        <v>1762041</v>
      </c>
      <c r="K65" s="70">
        <v>1762041</v>
      </c>
      <c r="L65" s="69">
        <v>1718057</v>
      </c>
      <c r="M65" s="70">
        <v>1718057</v>
      </c>
      <c r="N65" s="69">
        <v>1743258.8403791261</v>
      </c>
      <c r="O65" s="70">
        <v>1743258.8403791261</v>
      </c>
      <c r="P65" s="69">
        <v>1738452</v>
      </c>
      <c r="Q65" s="70">
        <v>1738452</v>
      </c>
      <c r="R65" s="69">
        <v>1820877.8185923733</v>
      </c>
      <c r="S65" s="70">
        <v>1820877.8185923733</v>
      </c>
      <c r="T65" s="44"/>
    </row>
    <row r="66" spans="1:21" s="32" customFormat="1" ht="13.8" thickBot="1">
      <c r="A66" s="49" t="s">
        <v>61</v>
      </c>
      <c r="B66" s="168">
        <v>0.42295039653457372</v>
      </c>
      <c r="C66" s="169">
        <v>0.42295039653457372</v>
      </c>
      <c r="D66" s="168">
        <v>0.53262132856163302</v>
      </c>
      <c r="E66" s="169">
        <v>0.53262132856163302</v>
      </c>
      <c r="F66" s="168">
        <v>0.617867518960587</v>
      </c>
      <c r="G66" s="169">
        <v>0.617867518960587</v>
      </c>
      <c r="H66" s="168">
        <v>0.68384521943578802</v>
      </c>
      <c r="I66" s="169">
        <v>0.68384521943578802</v>
      </c>
      <c r="J66" s="168">
        <v>0.77427256232970698</v>
      </c>
      <c r="K66" s="169">
        <v>0.77427256232970698</v>
      </c>
      <c r="L66" s="168">
        <v>0.866676716779478</v>
      </c>
      <c r="M66" s="169">
        <v>0.866676716779478</v>
      </c>
      <c r="N66" s="168">
        <v>0.96420811740082302</v>
      </c>
      <c r="O66" s="169">
        <v>0.96420811740082302</v>
      </c>
      <c r="P66" s="168">
        <v>0.85863745447098905</v>
      </c>
      <c r="Q66" s="169">
        <v>0.85863745447098905</v>
      </c>
      <c r="R66" s="168">
        <v>0.70790032523789004</v>
      </c>
      <c r="S66" s="169">
        <v>0.70790032523789004</v>
      </c>
      <c r="T66" s="44"/>
    </row>
    <row r="67" spans="1:21" s="32" customFormat="1" ht="13.8" thickBot="1">
      <c r="B67" s="97"/>
      <c r="C67" s="97"/>
      <c r="D67" s="97"/>
      <c r="E67" s="97"/>
      <c r="F67" s="97"/>
      <c r="G67" s="97"/>
      <c r="H67" s="97"/>
      <c r="I67" s="97"/>
      <c r="J67" s="97"/>
      <c r="K67" s="97"/>
      <c r="L67" s="97"/>
      <c r="M67" s="97"/>
      <c r="N67" s="97"/>
      <c r="O67" s="97"/>
      <c r="P67" s="97"/>
      <c r="Q67" s="97"/>
      <c r="R67" s="97"/>
      <c r="S67" s="97"/>
      <c r="T67" s="44"/>
    </row>
    <row r="68" spans="1:21" s="32" customFormat="1">
      <c r="A68" s="24" t="s">
        <v>59</v>
      </c>
      <c r="B68" s="67">
        <v>3427</v>
      </c>
      <c r="C68" s="68">
        <v>3427</v>
      </c>
      <c r="D68" s="67">
        <f>E68</f>
        <v>4119.3695343130003</v>
      </c>
      <c r="E68" s="68">
        <v>4119.3695343130003</v>
      </c>
      <c r="F68" s="67">
        <v>4752.9606337931782</v>
      </c>
      <c r="G68" s="68">
        <v>4752.9606337931782</v>
      </c>
      <c r="H68" s="67">
        <v>5294.1979682008496</v>
      </c>
      <c r="I68" s="68">
        <v>5294.1979682008496</v>
      </c>
      <c r="J68" s="67">
        <v>6581</v>
      </c>
      <c r="K68" s="68">
        <v>6581</v>
      </c>
      <c r="L68" s="67">
        <v>7559</v>
      </c>
      <c r="M68" s="68">
        <v>7559</v>
      </c>
      <c r="N68" s="67">
        <v>8689.4674234503782</v>
      </c>
      <c r="O68" s="68">
        <v>8689.4674234503782</v>
      </c>
      <c r="P68" s="67">
        <v>8233</v>
      </c>
      <c r="Q68" s="68">
        <v>8233</v>
      </c>
      <c r="R68" s="67">
        <v>6891</v>
      </c>
      <c r="S68" s="68">
        <v>6891</v>
      </c>
      <c r="T68" s="44"/>
    </row>
    <row r="69" spans="1:21" s="32" customFormat="1">
      <c r="A69" s="34" t="s">
        <v>60</v>
      </c>
      <c r="B69" s="69">
        <v>1957592.6871590191</v>
      </c>
      <c r="C69" s="70">
        <v>1957592.6871590191</v>
      </c>
      <c r="D69" s="69">
        <f>E69</f>
        <v>1836786.6227271652</v>
      </c>
      <c r="E69" s="70">
        <v>1836786.6227271652</v>
      </c>
      <c r="F69" s="69">
        <v>1798614.7890299843</v>
      </c>
      <c r="G69" s="70">
        <v>1798614.7890299843</v>
      </c>
      <c r="H69" s="69">
        <v>1764956.0765323525</v>
      </c>
      <c r="I69" s="70">
        <v>1764956.0765323525</v>
      </c>
      <c r="J69" s="69">
        <v>1752774</v>
      </c>
      <c r="K69" s="70">
        <v>1752774</v>
      </c>
      <c r="L69" s="69">
        <v>1708545</v>
      </c>
      <c r="M69" s="70">
        <v>1708545</v>
      </c>
      <c r="N69" s="69">
        <v>1733091.2870703505</v>
      </c>
      <c r="O69" s="70">
        <v>1733091.2870703505</v>
      </c>
      <c r="P69" s="69">
        <v>1728976</v>
      </c>
      <c r="Q69" s="70">
        <v>1728976</v>
      </c>
      <c r="R69" s="69">
        <v>1812556</v>
      </c>
      <c r="S69" s="70">
        <v>1812556</v>
      </c>
      <c r="T69" s="44"/>
    </row>
    <row r="70" spans="1:21" s="171" customFormat="1" ht="13.8" thickBot="1">
      <c r="A70" s="170" t="s">
        <v>178</v>
      </c>
      <c r="B70" s="168">
        <v>0.17506195351462395</v>
      </c>
      <c r="C70" s="169">
        <v>0.17506195351462395</v>
      </c>
      <c r="D70" s="168">
        <v>0.22427044509921201</v>
      </c>
      <c r="E70" s="169">
        <v>0.22427044509921201</v>
      </c>
      <c r="F70" s="168">
        <v>0.26425673038953001</v>
      </c>
      <c r="G70" s="169">
        <v>0.26425673038953001</v>
      </c>
      <c r="H70" s="168">
        <v>0.29996202390500698</v>
      </c>
      <c r="I70" s="169">
        <v>0.29996202390500698</v>
      </c>
      <c r="J70" s="168">
        <v>0.37546198197828101</v>
      </c>
      <c r="K70" s="169">
        <v>0.37546198197828101</v>
      </c>
      <c r="L70" s="168">
        <v>0.44242323146302798</v>
      </c>
      <c r="M70" s="169">
        <v>0.44242323146302798</v>
      </c>
      <c r="N70" s="168">
        <v>0.50138544277948605</v>
      </c>
      <c r="O70" s="169">
        <v>0.50138544277948605</v>
      </c>
      <c r="P70" s="168">
        <v>0.47617780697939099</v>
      </c>
      <c r="Q70" s="169">
        <v>0.47617780697939099</v>
      </c>
      <c r="R70" s="168">
        <v>0.380147720054274</v>
      </c>
      <c r="S70" s="169">
        <v>0.38018135715530998</v>
      </c>
      <c r="T70" s="18"/>
    </row>
    <row r="71" spans="1:21" s="32" customFormat="1" ht="13.8" thickBot="1">
      <c r="A71" s="44"/>
      <c r="B71" s="97"/>
      <c r="C71" s="97"/>
      <c r="D71" s="97"/>
      <c r="E71" s="97"/>
      <c r="F71" s="97"/>
      <c r="G71" s="97"/>
      <c r="H71" s="97"/>
      <c r="I71" s="97"/>
      <c r="J71" s="97"/>
      <c r="K71" s="97"/>
      <c r="L71" s="97"/>
      <c r="M71" s="97"/>
      <c r="N71" s="97"/>
      <c r="O71" s="97"/>
      <c r="P71" s="97"/>
      <c r="Q71" s="97"/>
      <c r="R71" s="97"/>
      <c r="S71" s="97"/>
      <c r="T71" s="44"/>
    </row>
    <row r="72" spans="1:21" s="10" customFormat="1">
      <c r="A72" s="56" t="s">
        <v>63</v>
      </c>
      <c r="B72" s="91"/>
      <c r="C72" s="92"/>
      <c r="D72" s="91"/>
      <c r="E72" s="92"/>
      <c r="F72" s="91"/>
      <c r="G72" s="92"/>
      <c r="H72" s="91"/>
      <c r="I72" s="92"/>
      <c r="J72" s="91"/>
      <c r="K72" s="92"/>
      <c r="L72" s="91"/>
      <c r="M72" s="92"/>
      <c r="N72" s="91"/>
      <c r="O72" s="92"/>
      <c r="P72" s="91"/>
      <c r="Q72" s="92"/>
      <c r="R72" s="91"/>
      <c r="S72" s="92"/>
      <c r="T72" s="21"/>
      <c r="U72" s="32"/>
    </row>
    <row r="73" spans="1:21" s="10" customFormat="1">
      <c r="A73" s="55" t="s">
        <v>64</v>
      </c>
      <c r="B73" s="93">
        <v>2714882</v>
      </c>
      <c r="C73" s="94">
        <v>2714882</v>
      </c>
      <c r="D73" s="93">
        <f>E73</f>
        <v>2611925.8308033426</v>
      </c>
      <c r="E73" s="94">
        <v>2611925.8308033426</v>
      </c>
      <c r="F73" s="93">
        <v>2489846.7442002594</v>
      </c>
      <c r="G73" s="94">
        <v>2489846.7442002594</v>
      </c>
      <c r="H73" s="93">
        <v>2461702.6738163191</v>
      </c>
      <c r="I73" s="94">
        <v>2461702.6738163191</v>
      </c>
      <c r="J73" s="93">
        <v>2459121.7269282239</v>
      </c>
      <c r="K73" s="94">
        <v>2459121.7269282239</v>
      </c>
      <c r="L73" s="93">
        <v>2394086</v>
      </c>
      <c r="M73" s="94">
        <v>2394086</v>
      </c>
      <c r="N73" s="93">
        <v>2448945.2516643279</v>
      </c>
      <c r="O73" s="94">
        <v>2448945.2516643279</v>
      </c>
      <c r="P73" s="93">
        <v>2392300</v>
      </c>
      <c r="Q73" s="94">
        <v>2392300</v>
      </c>
      <c r="R73" s="93">
        <v>2391670.9328120369</v>
      </c>
      <c r="S73" s="94">
        <v>2391670.9328120369</v>
      </c>
      <c r="T73" s="21"/>
      <c r="U73" s="32"/>
    </row>
    <row r="74" spans="1:21" s="10" customFormat="1">
      <c r="A74" s="55" t="s">
        <v>65</v>
      </c>
      <c r="B74" s="93">
        <v>-1793.9288173729842</v>
      </c>
      <c r="C74" s="94">
        <v>-1793.9288173729842</v>
      </c>
      <c r="D74" s="93">
        <f>E74</f>
        <v>-1358.1917769472</v>
      </c>
      <c r="E74" s="94">
        <v>-1358.1917769472</v>
      </c>
      <c r="F74" s="93">
        <v>-1159.7680700271571</v>
      </c>
      <c r="G74" s="94">
        <v>-1159.7680700271571</v>
      </c>
      <c r="H74" s="93">
        <v>-1156</v>
      </c>
      <c r="I74" s="94">
        <v>-1156</v>
      </c>
      <c r="J74" s="93">
        <v>-1215</v>
      </c>
      <c r="K74" s="94">
        <v>-1215</v>
      </c>
      <c r="L74" s="93">
        <v>-1232</v>
      </c>
      <c r="M74" s="94">
        <v>-1232</v>
      </c>
      <c r="N74" s="93">
        <v>-1359.4136920026958</v>
      </c>
      <c r="O74" s="94">
        <v>-1359.4136920026958</v>
      </c>
      <c r="P74" s="93">
        <v>-1689</v>
      </c>
      <c r="Q74" s="94">
        <v>-1689</v>
      </c>
      <c r="R74" s="93">
        <v>-1325.8450045981399</v>
      </c>
      <c r="S74" s="94">
        <v>-1325.8450045981399</v>
      </c>
      <c r="T74" s="21"/>
      <c r="U74" s="32"/>
    </row>
    <row r="75" spans="1:21" s="10" customFormat="1">
      <c r="A75" s="55" t="s">
        <v>66</v>
      </c>
      <c r="B75" s="93">
        <v>2713088</v>
      </c>
      <c r="C75" s="94">
        <v>2713088</v>
      </c>
      <c r="D75" s="93">
        <f>E75</f>
        <v>2610567.6390263955</v>
      </c>
      <c r="E75" s="94">
        <v>2610567.6390263955</v>
      </c>
      <c r="F75" s="93">
        <v>2488686.9761302322</v>
      </c>
      <c r="G75" s="94">
        <v>2488686.9761302322</v>
      </c>
      <c r="H75" s="93">
        <v>2460545.7019817559</v>
      </c>
      <c r="I75" s="94">
        <v>2460545.7019817559</v>
      </c>
      <c r="J75" s="93">
        <v>2457905.4468379114</v>
      </c>
      <c r="K75" s="94">
        <v>2457905.4468379114</v>
      </c>
      <c r="L75" s="93">
        <v>2392852</v>
      </c>
      <c r="M75" s="94">
        <v>2392852</v>
      </c>
      <c r="N75" s="93">
        <v>2447585.8379723253</v>
      </c>
      <c r="O75" s="94">
        <v>2447585.8379723253</v>
      </c>
      <c r="P75" s="93">
        <v>2390611</v>
      </c>
      <c r="Q75" s="94">
        <v>2390611</v>
      </c>
      <c r="R75" s="93">
        <v>2390345.0878074388</v>
      </c>
      <c r="S75" s="94">
        <v>2390345.0878074388</v>
      </c>
      <c r="T75" s="21"/>
      <c r="U75" s="32"/>
    </row>
    <row r="76" spans="1:21" s="175" customFormat="1">
      <c r="A76" s="172" t="s">
        <v>67</v>
      </c>
      <c r="B76" s="173">
        <v>6.6077598119291522E-2</v>
      </c>
      <c r="C76" s="174">
        <v>6.6077598119291522E-2</v>
      </c>
      <c r="D76" s="173">
        <v>5.1999630346680432E-2</v>
      </c>
      <c r="E76" s="174">
        <v>5.1999630346680432E-2</v>
      </c>
      <c r="F76" s="173">
        <v>4.6579897848278026E-2</v>
      </c>
      <c r="G76" s="174">
        <v>4.6579897848278026E-2</v>
      </c>
      <c r="H76" s="173">
        <v>4.6959367282478542E-2</v>
      </c>
      <c r="I76" s="174">
        <v>4.6959367282478542E-2</v>
      </c>
      <c r="J76" s="173">
        <v>4.9407883582798462E-2</v>
      </c>
      <c r="K76" s="174">
        <v>4.9407883582798462E-2</v>
      </c>
      <c r="L76" s="173">
        <v>5.1460139694229863E-2</v>
      </c>
      <c r="M76" s="174">
        <v>5.1460139694229863E-2</v>
      </c>
      <c r="N76" s="173">
        <v>5.5510170800217959E-2</v>
      </c>
      <c r="O76" s="174">
        <v>5.5510170800217959E-2</v>
      </c>
      <c r="P76" s="173">
        <v>7.0601513188145296E-2</v>
      </c>
      <c r="Q76" s="174">
        <v>7.0601513188145296E-2</v>
      </c>
      <c r="R76" s="173">
        <v>5.5435929182751795E-2</v>
      </c>
      <c r="S76" s="174">
        <v>5.5435929182751795E-2</v>
      </c>
      <c r="T76" s="21"/>
      <c r="U76" s="171"/>
    </row>
    <row r="77" spans="1:21" s="10" customFormat="1">
      <c r="A77" s="12"/>
      <c r="B77" s="95"/>
      <c r="C77" s="96"/>
      <c r="D77" s="95"/>
      <c r="E77" s="96"/>
      <c r="F77" s="95"/>
      <c r="G77" s="96"/>
      <c r="H77" s="95"/>
      <c r="I77" s="96"/>
      <c r="J77" s="95"/>
      <c r="K77" s="96"/>
      <c r="L77" s="95"/>
      <c r="M77" s="96"/>
      <c r="N77" s="95"/>
      <c r="O77" s="96"/>
      <c r="P77" s="95"/>
      <c r="Q77" s="96"/>
      <c r="R77" s="95"/>
      <c r="S77" s="96"/>
      <c r="T77" s="21"/>
      <c r="U77" s="32"/>
    </row>
    <row r="78" spans="1:21" s="10" customFormat="1">
      <c r="A78" s="12" t="s">
        <v>68</v>
      </c>
      <c r="B78" s="95"/>
      <c r="C78" s="96"/>
      <c r="D78" s="95"/>
      <c r="E78" s="96"/>
      <c r="F78" s="95"/>
      <c r="G78" s="96"/>
      <c r="H78" s="95"/>
      <c r="I78" s="96"/>
      <c r="J78" s="95"/>
      <c r="K78" s="96"/>
      <c r="L78" s="95"/>
      <c r="M78" s="96"/>
      <c r="N78" s="95"/>
      <c r="O78" s="96"/>
      <c r="P78" s="95"/>
      <c r="Q78" s="96"/>
      <c r="R78" s="95"/>
      <c r="S78" s="96"/>
      <c r="T78" s="21"/>
      <c r="U78" s="32"/>
    </row>
    <row r="79" spans="1:21" s="10" customFormat="1">
      <c r="A79" s="55" t="s">
        <v>64</v>
      </c>
      <c r="B79" s="93">
        <v>81647</v>
      </c>
      <c r="C79" s="94">
        <v>81647</v>
      </c>
      <c r="D79" s="93">
        <f>E79</f>
        <v>78000.168792131546</v>
      </c>
      <c r="E79" s="94">
        <v>78000.168792131546</v>
      </c>
      <c r="F79" s="93">
        <v>79368.515130568805</v>
      </c>
      <c r="G79" s="94">
        <v>79368.515130568805</v>
      </c>
      <c r="H79" s="93">
        <v>74166.714657350603</v>
      </c>
      <c r="I79" s="94">
        <v>74166.714657350603</v>
      </c>
      <c r="J79" s="93">
        <v>76645.463489015499</v>
      </c>
      <c r="K79" s="94">
        <v>76645.463489015499</v>
      </c>
      <c r="L79" s="93">
        <v>78120</v>
      </c>
      <c r="M79" s="94">
        <v>78120</v>
      </c>
      <c r="N79" s="93">
        <v>80889.711744161308</v>
      </c>
      <c r="O79" s="94">
        <v>80889.711744161308</v>
      </c>
      <c r="P79" s="93">
        <v>81213</v>
      </c>
      <c r="Q79" s="94">
        <v>81213</v>
      </c>
      <c r="R79" s="93">
        <v>85629</v>
      </c>
      <c r="S79" s="94">
        <v>85629</v>
      </c>
      <c r="T79" s="21"/>
      <c r="U79" s="32"/>
    </row>
    <row r="80" spans="1:21" s="10" customFormat="1">
      <c r="A80" s="55" t="s">
        <v>65</v>
      </c>
      <c r="B80" s="93">
        <v>-1420.784115535809</v>
      </c>
      <c r="C80" s="94">
        <v>-1420.784115535809</v>
      </c>
      <c r="D80" s="93">
        <f>E80</f>
        <v>-1654.2127679123018</v>
      </c>
      <c r="E80" s="94">
        <v>-1654.2127679123018</v>
      </c>
      <c r="F80" s="93">
        <v>-1664.0418523824169</v>
      </c>
      <c r="G80" s="94">
        <v>-1664.0418523824169</v>
      </c>
      <c r="H80" s="93">
        <v>-1657.2510329987861</v>
      </c>
      <c r="I80" s="94">
        <v>-1657.2510329987861</v>
      </c>
      <c r="J80" s="93">
        <v>-1810.7885889996401</v>
      </c>
      <c r="K80" s="94">
        <v>-1810.7885889996401</v>
      </c>
      <c r="L80" s="93">
        <v>-1384</v>
      </c>
      <c r="M80" s="94">
        <v>-1384</v>
      </c>
      <c r="N80" s="93">
        <v>-1252.6725402277989</v>
      </c>
      <c r="O80" s="94">
        <v>-1252.6725402277989</v>
      </c>
      <c r="P80" s="93">
        <v>-1724</v>
      </c>
      <c r="Q80" s="94">
        <v>-1724</v>
      </c>
      <c r="R80" s="93">
        <v>-1491</v>
      </c>
      <c r="S80" s="94">
        <v>-1491</v>
      </c>
      <c r="T80" s="21"/>
      <c r="U80" s="32"/>
    </row>
    <row r="81" spans="1:21" s="10" customFormat="1">
      <c r="A81" s="55" t="s">
        <v>66</v>
      </c>
      <c r="B81" s="93">
        <v>80226</v>
      </c>
      <c r="C81" s="94">
        <v>80226</v>
      </c>
      <c r="D81" s="93">
        <f>E81</f>
        <v>76345.956024219238</v>
      </c>
      <c r="E81" s="94">
        <v>76345.956024219238</v>
      </c>
      <c r="F81" s="93">
        <v>77704.473278186386</v>
      </c>
      <c r="G81" s="94">
        <v>77704.473278186386</v>
      </c>
      <c r="H81" s="93">
        <v>72509.463624351818</v>
      </c>
      <c r="I81" s="94">
        <v>72509.463624351818</v>
      </c>
      <c r="J81" s="93">
        <v>74834.67490001586</v>
      </c>
      <c r="K81" s="94">
        <v>74834.67490001586</v>
      </c>
      <c r="L81" s="93">
        <v>76736</v>
      </c>
      <c r="M81" s="94">
        <v>76736</v>
      </c>
      <c r="N81" s="93">
        <v>79637.039203933513</v>
      </c>
      <c r="O81" s="94">
        <v>79637.039203933513</v>
      </c>
      <c r="P81" s="93">
        <v>79489</v>
      </c>
      <c r="Q81" s="94">
        <v>79489</v>
      </c>
      <c r="R81" s="93">
        <v>84138</v>
      </c>
      <c r="S81" s="94">
        <v>84138</v>
      </c>
      <c r="T81" s="21"/>
      <c r="U81" s="32"/>
    </row>
    <row r="82" spans="1:21" s="175" customFormat="1">
      <c r="A82" s="172" t="s">
        <v>69</v>
      </c>
      <c r="B82" s="173">
        <v>1.7401547093411993</v>
      </c>
      <c r="C82" s="174">
        <v>1.7401547093411993</v>
      </c>
      <c r="D82" s="173">
        <v>2.1207810105138827</v>
      </c>
      <c r="E82" s="174">
        <v>2.1207810105138827</v>
      </c>
      <c r="F82" s="173">
        <v>2.0966019707498731</v>
      </c>
      <c r="G82" s="174">
        <v>2.0966019707498731</v>
      </c>
      <c r="H82" s="173">
        <v>2.2344943289658539</v>
      </c>
      <c r="I82" s="174">
        <v>2.2344943289658539</v>
      </c>
      <c r="J82" s="173">
        <v>2.3625515543514908</v>
      </c>
      <c r="K82" s="174">
        <v>2.3625515543514908</v>
      </c>
      <c r="L82" s="173">
        <v>1.7716333845366103</v>
      </c>
      <c r="M82" s="174">
        <v>1.7716333845366103</v>
      </c>
      <c r="N82" s="173">
        <v>1.5486178813317601</v>
      </c>
      <c r="O82" s="174">
        <v>1.5486178813317601</v>
      </c>
      <c r="P82" s="173">
        <v>2.1228128501594572</v>
      </c>
      <c r="Q82" s="174">
        <v>2.1228128501594572</v>
      </c>
      <c r="R82" s="173">
        <v>1.741232526363732</v>
      </c>
      <c r="S82" s="174">
        <v>1.741232526363732</v>
      </c>
      <c r="T82" s="21"/>
      <c r="U82" s="171"/>
    </row>
    <row r="83" spans="1:21" s="10" customFormat="1">
      <c r="A83" s="12"/>
      <c r="B83" s="95"/>
      <c r="C83" s="96"/>
      <c r="D83" s="95"/>
      <c r="E83" s="96"/>
      <c r="F83" s="95"/>
      <c r="G83" s="96"/>
      <c r="H83" s="95"/>
      <c r="I83" s="96"/>
      <c r="J83" s="95"/>
      <c r="K83" s="96"/>
      <c r="L83" s="95"/>
      <c r="M83" s="96"/>
      <c r="N83" s="95"/>
      <c r="O83" s="96"/>
      <c r="P83" s="95"/>
      <c r="Q83" s="96"/>
      <c r="R83" s="95"/>
      <c r="S83" s="96"/>
      <c r="T83" s="21"/>
      <c r="U83" s="32"/>
    </row>
    <row r="84" spans="1:21" s="10" customFormat="1">
      <c r="A84" s="12" t="s">
        <v>70</v>
      </c>
      <c r="B84" s="95"/>
      <c r="C84" s="96"/>
      <c r="D84" s="95"/>
      <c r="E84" s="96"/>
      <c r="F84" s="95"/>
      <c r="G84" s="96"/>
      <c r="H84" s="95"/>
      <c r="I84" s="96"/>
      <c r="J84" s="95"/>
      <c r="K84" s="96"/>
      <c r="L84" s="95"/>
      <c r="M84" s="96"/>
      <c r="N84" s="95"/>
      <c r="O84" s="96"/>
      <c r="P84" s="95"/>
      <c r="Q84" s="96"/>
      <c r="R84" s="95"/>
      <c r="S84" s="96"/>
      <c r="T84" s="21"/>
      <c r="U84" s="32"/>
    </row>
    <row r="85" spans="1:21" s="10" customFormat="1">
      <c r="A85" s="55" t="s">
        <v>64</v>
      </c>
      <c r="B85" s="93">
        <v>8526</v>
      </c>
      <c r="C85" s="94">
        <v>8526</v>
      </c>
      <c r="D85" s="93">
        <f>E85</f>
        <v>9996.5071794089927</v>
      </c>
      <c r="E85" s="94">
        <v>9996.5071794089927</v>
      </c>
      <c r="F85" s="93">
        <v>12279.700207792128</v>
      </c>
      <c r="G85" s="94">
        <v>12279.700207792128</v>
      </c>
      <c r="H85" s="93">
        <v>13320.69115357899</v>
      </c>
      <c r="I85" s="94">
        <v>13320.69115357899</v>
      </c>
      <c r="J85" s="93">
        <v>14244.028813027127</v>
      </c>
      <c r="K85" s="94">
        <v>14244.028813027127</v>
      </c>
      <c r="L85" s="93">
        <v>15590</v>
      </c>
      <c r="M85" s="94">
        <v>15590</v>
      </c>
      <c r="N85" s="93">
        <v>17305.080058183878</v>
      </c>
      <c r="O85" s="94">
        <v>17305.080058183878</v>
      </c>
      <c r="P85" s="93">
        <v>15753</v>
      </c>
      <c r="Q85" s="94">
        <v>15753</v>
      </c>
      <c r="R85" s="93">
        <v>13347</v>
      </c>
      <c r="S85" s="94">
        <v>13347</v>
      </c>
      <c r="T85" s="21"/>
      <c r="U85" s="32"/>
    </row>
    <row r="86" spans="1:21" s="10" customFormat="1">
      <c r="A86" s="55" t="s">
        <v>65</v>
      </c>
      <c r="B86" s="93">
        <v>-4996.9960524575563</v>
      </c>
      <c r="C86" s="94">
        <v>-4996.9960524575563</v>
      </c>
      <c r="D86" s="93">
        <f>E86</f>
        <v>-5773.9066372985553</v>
      </c>
      <c r="E86" s="94">
        <v>-5773.9066372985553</v>
      </c>
      <c r="F86" s="93">
        <v>-6581.6078153723074</v>
      </c>
      <c r="G86" s="94">
        <v>-6581.6078153723074</v>
      </c>
      <c r="H86" s="93">
        <v>-7009.5296906146104</v>
      </c>
      <c r="I86" s="94">
        <v>-7009.5296906146104</v>
      </c>
      <c r="J86" s="93">
        <v>-7191.990830869594</v>
      </c>
      <c r="K86" s="94">
        <v>-7191.990830869594</v>
      </c>
      <c r="L86" s="93">
        <v>-7549</v>
      </c>
      <c r="M86" s="94">
        <v>-7549</v>
      </c>
      <c r="N86" s="93">
        <v>-8300.7147067985425</v>
      </c>
      <c r="O86" s="94">
        <v>-8300.7147067985425</v>
      </c>
      <c r="P86" s="93">
        <v>-6957</v>
      </c>
      <c r="Q86" s="94">
        <v>-6957</v>
      </c>
      <c r="R86" s="93">
        <v>-6090</v>
      </c>
      <c r="S86" s="94">
        <v>-6090</v>
      </c>
      <c r="T86" s="21"/>
      <c r="U86" s="32"/>
    </row>
    <row r="87" spans="1:21" s="10" customFormat="1">
      <c r="A87" s="55" t="s">
        <v>66</v>
      </c>
      <c r="B87" s="93">
        <v>3529</v>
      </c>
      <c r="C87" s="94">
        <v>3529</v>
      </c>
      <c r="D87" s="93">
        <f>E87</f>
        <v>4222.6005421104373</v>
      </c>
      <c r="E87" s="94">
        <v>4222.6005421104373</v>
      </c>
      <c r="F87" s="93">
        <v>5698.0923924198205</v>
      </c>
      <c r="G87" s="94">
        <v>5698.0923924198205</v>
      </c>
      <c r="H87" s="93">
        <v>6311.1614629643782</v>
      </c>
      <c r="I87" s="94">
        <v>6311.1614629643782</v>
      </c>
      <c r="J87" s="93">
        <v>7052.0379821575334</v>
      </c>
      <c r="K87" s="94">
        <v>7052.0379821575334</v>
      </c>
      <c r="L87" s="93">
        <v>8042</v>
      </c>
      <c r="M87" s="94">
        <v>8042</v>
      </c>
      <c r="N87" s="93">
        <v>9004.3653513853369</v>
      </c>
      <c r="O87" s="94">
        <v>9004.3653513853369</v>
      </c>
      <c r="P87" s="93">
        <v>8796</v>
      </c>
      <c r="Q87" s="94">
        <v>8796</v>
      </c>
      <c r="R87" s="93">
        <v>7256</v>
      </c>
      <c r="S87" s="94">
        <v>7256</v>
      </c>
      <c r="T87" s="21"/>
      <c r="U87" s="32"/>
    </row>
    <row r="88" spans="1:21" s="175" customFormat="1">
      <c r="A88" s="172" t="s">
        <v>71</v>
      </c>
      <c r="B88" s="173">
        <v>58.608914525657475</v>
      </c>
      <c r="C88" s="174">
        <v>58.608914525657475</v>
      </c>
      <c r="D88" s="173">
        <v>57.759240639488205</v>
      </c>
      <c r="E88" s="174">
        <v>57.759240639488205</v>
      </c>
      <c r="F88" s="173">
        <v>53.597463325659398</v>
      </c>
      <c r="G88" s="174">
        <v>53.597463325659398</v>
      </c>
      <c r="H88" s="173">
        <v>52.621366337521437</v>
      </c>
      <c r="I88" s="174">
        <v>52.621366337521437</v>
      </c>
      <c r="J88" s="173">
        <v>50.491268483619137</v>
      </c>
      <c r="K88" s="174">
        <v>50.491268483619137</v>
      </c>
      <c r="L88" s="173">
        <v>48.422065426555484</v>
      </c>
      <c r="M88" s="174">
        <v>48.422065426555484</v>
      </c>
      <c r="N88" s="173">
        <v>47.966924619184226</v>
      </c>
      <c r="O88" s="174">
        <v>47.966924619184226</v>
      </c>
      <c r="P88" s="173">
        <v>44.16301656827271</v>
      </c>
      <c r="Q88" s="174">
        <v>44.16301656827271</v>
      </c>
      <c r="R88" s="173">
        <v>45.628231063160264</v>
      </c>
      <c r="S88" s="174">
        <v>45.628231063160264</v>
      </c>
      <c r="T88" s="21"/>
      <c r="U88" s="171"/>
    </row>
    <row r="89" spans="1:21" s="10" customFormat="1">
      <c r="A89" s="12"/>
      <c r="B89" s="95"/>
      <c r="C89" s="96"/>
      <c r="D89" s="95"/>
      <c r="E89" s="96"/>
      <c r="F89" s="95"/>
      <c r="G89" s="96"/>
      <c r="H89" s="95"/>
      <c r="I89" s="96"/>
      <c r="J89" s="95"/>
      <c r="K89" s="96"/>
      <c r="L89" s="95"/>
      <c r="M89" s="96"/>
      <c r="N89" s="95"/>
      <c r="O89" s="96"/>
      <c r="P89" s="95"/>
      <c r="Q89" s="96"/>
      <c r="R89" s="95"/>
      <c r="S89" s="96"/>
      <c r="T89" s="21"/>
      <c r="U89" s="32"/>
    </row>
    <row r="90" spans="1:21" s="10" customFormat="1">
      <c r="A90" s="12" t="s">
        <v>72</v>
      </c>
      <c r="B90" s="95"/>
      <c r="C90" s="96"/>
      <c r="D90" s="95"/>
      <c r="E90" s="96"/>
      <c r="F90" s="95"/>
      <c r="G90" s="96"/>
      <c r="H90" s="95"/>
      <c r="I90" s="96"/>
      <c r="J90" s="95"/>
      <c r="K90" s="96"/>
      <c r="L90" s="95"/>
      <c r="M90" s="96"/>
      <c r="N90" s="95"/>
      <c r="O90" s="96"/>
      <c r="P90" s="95"/>
      <c r="Q90" s="96"/>
      <c r="R90" s="95"/>
      <c r="S90" s="96"/>
      <c r="T90" s="21"/>
      <c r="U90" s="32"/>
    </row>
    <row r="91" spans="1:21" s="10" customFormat="1">
      <c r="A91" s="55" t="s">
        <v>73</v>
      </c>
      <c r="B91" s="93">
        <v>2805054.0744393002</v>
      </c>
      <c r="C91" s="94">
        <v>2805054.0744393002</v>
      </c>
      <c r="D91" s="93">
        <f>E91</f>
        <v>2699922.5067748833</v>
      </c>
      <c r="E91" s="94">
        <v>2699922.5067748833</v>
      </c>
      <c r="F91" s="93">
        <v>2581494.9595386204</v>
      </c>
      <c r="G91" s="94">
        <v>2581494.9595386204</v>
      </c>
      <c r="H91" s="93">
        <v>2549190.0796272485</v>
      </c>
      <c r="I91" s="94">
        <v>2549190.0796272485</v>
      </c>
      <c r="J91" s="93">
        <v>2550011.2192302668</v>
      </c>
      <c r="K91" s="94">
        <v>2550011.2192302668</v>
      </c>
      <c r="L91" s="93">
        <v>2487796</v>
      </c>
      <c r="M91" s="94">
        <v>2487796</v>
      </c>
      <c r="N91" s="93">
        <v>2547140.0434666732</v>
      </c>
      <c r="O91" s="94">
        <v>2547140.0434666732</v>
      </c>
      <c r="P91" s="93">
        <v>2489266</v>
      </c>
      <c r="Q91" s="94">
        <v>2489266</v>
      </c>
      <c r="R91" s="93">
        <v>2490646.3726140247</v>
      </c>
      <c r="S91" s="94">
        <v>2490646.3726140247</v>
      </c>
      <c r="T91" s="21"/>
      <c r="U91" s="32"/>
    </row>
    <row r="92" spans="1:21" s="10" customFormat="1">
      <c r="A92" s="55" t="s">
        <v>74</v>
      </c>
      <c r="B92" s="93">
        <v>-8211.7089853663492</v>
      </c>
      <c r="C92" s="94">
        <v>-8211.7089853663492</v>
      </c>
      <c r="D92" s="93">
        <f>E92</f>
        <v>-8786.3111821580569</v>
      </c>
      <c r="E92" s="94">
        <v>-8786.3111821580569</v>
      </c>
      <c r="F92" s="93">
        <v>-9405.4177377818796</v>
      </c>
      <c r="G92" s="94">
        <v>-9405.4177377818796</v>
      </c>
      <c r="H92" s="93">
        <v>-9823</v>
      </c>
      <c r="I92" s="94">
        <v>-9823</v>
      </c>
      <c r="J92" s="93">
        <v>-10218</v>
      </c>
      <c r="K92" s="94">
        <v>-10218</v>
      </c>
      <c r="L92" s="93">
        <v>-10165</v>
      </c>
      <c r="M92" s="94">
        <v>-10165</v>
      </c>
      <c r="N92" s="93">
        <v>-10912.800939029037</v>
      </c>
      <c r="O92" s="94">
        <v>-10912.800939029037</v>
      </c>
      <c r="P92" s="93">
        <v>-10370</v>
      </c>
      <c r="Q92" s="94">
        <v>-10370</v>
      </c>
      <c r="R92" s="93">
        <v>-8907</v>
      </c>
      <c r="S92" s="94">
        <v>-8907</v>
      </c>
      <c r="T92" s="21"/>
      <c r="U92" s="32"/>
    </row>
    <row r="93" spans="1:21" s="10" customFormat="1">
      <c r="A93" s="55" t="s">
        <v>75</v>
      </c>
      <c r="B93" s="93">
        <v>2796842.3654539338</v>
      </c>
      <c r="C93" s="94">
        <v>2796842.3654539338</v>
      </c>
      <c r="D93" s="93">
        <f>E93</f>
        <v>2691136.1955927252</v>
      </c>
      <c r="E93" s="94">
        <v>2691136.1955927252</v>
      </c>
      <c r="F93" s="93">
        <v>2572089.5418008384</v>
      </c>
      <c r="G93" s="94">
        <v>2572089.5418008384</v>
      </c>
      <c r="H93" s="93">
        <v>2539366.3270690721</v>
      </c>
      <c r="I93" s="94">
        <v>2539366.3270690721</v>
      </c>
      <c r="J93" s="93">
        <v>2539792.1597200846</v>
      </c>
      <c r="K93" s="94">
        <v>2539792.1597200846</v>
      </c>
      <c r="L93" s="93">
        <v>2477630</v>
      </c>
      <c r="M93" s="94">
        <v>2477630</v>
      </c>
      <c r="N93" s="93">
        <v>2536227.2425276441</v>
      </c>
      <c r="O93" s="94">
        <v>2536227.2425276441</v>
      </c>
      <c r="P93" s="93">
        <v>2478895</v>
      </c>
      <c r="Q93" s="94">
        <v>2478895</v>
      </c>
      <c r="R93" s="93">
        <v>2481740</v>
      </c>
      <c r="S93" s="94">
        <v>2481740</v>
      </c>
      <c r="T93" s="21"/>
      <c r="U93" s="32"/>
    </row>
    <row r="94" spans="1:21" s="175" customFormat="1" ht="13.8" thickBot="1">
      <c r="A94" s="176" t="s">
        <v>76</v>
      </c>
      <c r="B94" s="168">
        <v>0.29274690495967642</v>
      </c>
      <c r="C94" s="169">
        <v>0.29274690495967642</v>
      </c>
      <c r="D94" s="168">
        <v>0.32542827285267156</v>
      </c>
      <c r="E94" s="169">
        <v>0.32542827285267156</v>
      </c>
      <c r="F94" s="168">
        <v>0.36433996134793423</v>
      </c>
      <c r="G94" s="169">
        <v>0.36433996134793423</v>
      </c>
      <c r="H94" s="168">
        <v>0.38533807574821388</v>
      </c>
      <c r="I94" s="169">
        <v>0.38533807574821388</v>
      </c>
      <c r="J94" s="168">
        <v>0.400704119375771</v>
      </c>
      <c r="K94" s="169">
        <v>0.400704119375771</v>
      </c>
      <c r="L94" s="168">
        <v>0.40859459537679133</v>
      </c>
      <c r="M94" s="169">
        <v>0.40859459537679133</v>
      </c>
      <c r="N94" s="168">
        <v>0.42843348825754579</v>
      </c>
      <c r="O94" s="169">
        <v>0.42843348825754579</v>
      </c>
      <c r="P94" s="168">
        <v>0.41658866509244086</v>
      </c>
      <c r="Q94" s="169">
        <v>0.41658866509244086</v>
      </c>
      <c r="R94" s="168">
        <v>0.35761801024574102</v>
      </c>
      <c r="S94" s="169">
        <v>0.35761801024574102</v>
      </c>
      <c r="T94" s="21"/>
      <c r="U94" s="171"/>
    </row>
    <row r="95" spans="1:21" s="17" customFormat="1" ht="13.8" thickBot="1">
      <c r="A95" s="44"/>
      <c r="B95" s="97"/>
      <c r="C95" s="97"/>
      <c r="D95" s="97"/>
      <c r="E95" s="97"/>
      <c r="F95" s="97"/>
      <c r="G95" s="97"/>
      <c r="H95" s="97"/>
      <c r="I95" s="97"/>
      <c r="J95" s="97"/>
      <c r="K95" s="97"/>
      <c r="L95" s="97"/>
      <c r="M95" s="97"/>
      <c r="N95" s="97"/>
      <c r="O95" s="97"/>
      <c r="P95" s="97"/>
      <c r="Q95" s="97"/>
      <c r="R95" s="97"/>
      <c r="S95" s="97"/>
      <c r="T95" s="15"/>
      <c r="U95" s="32"/>
    </row>
    <row r="96" spans="1:21">
      <c r="A96" s="24" t="s">
        <v>172</v>
      </c>
      <c r="B96" s="67">
        <v>828377</v>
      </c>
      <c r="C96" s="99">
        <v>828377</v>
      </c>
      <c r="D96" s="67">
        <f>E96</f>
        <v>787490</v>
      </c>
      <c r="E96" s="99">
        <v>787490</v>
      </c>
      <c r="F96" s="67">
        <v>753104</v>
      </c>
      <c r="G96" s="99">
        <v>753104</v>
      </c>
      <c r="H96" s="67">
        <v>754768</v>
      </c>
      <c r="I96" s="99">
        <v>754768</v>
      </c>
      <c r="J96" s="67">
        <v>761144</v>
      </c>
      <c r="K96" s="99">
        <v>761144</v>
      </c>
      <c r="L96" s="67">
        <v>725560</v>
      </c>
      <c r="M96" s="99">
        <v>725560</v>
      </c>
      <c r="N96" s="67">
        <v>746308</v>
      </c>
      <c r="O96" s="99">
        <v>746308</v>
      </c>
      <c r="P96" s="67">
        <v>745457</v>
      </c>
      <c r="Q96" s="99">
        <v>745457</v>
      </c>
      <c r="R96" s="67">
        <v>781687</v>
      </c>
      <c r="S96" s="99">
        <v>781687</v>
      </c>
      <c r="T96" s="19"/>
      <c r="U96" s="53"/>
    </row>
    <row r="97" spans="1:21">
      <c r="A97" s="48" t="s">
        <v>27</v>
      </c>
      <c r="B97" s="69">
        <v>154593</v>
      </c>
      <c r="C97" s="100">
        <v>154593</v>
      </c>
      <c r="D97" s="69">
        <f t="shared" ref="D97:D101" si="22">E97</f>
        <v>154821</v>
      </c>
      <c r="E97" s="100">
        <v>154821</v>
      </c>
      <c r="F97" s="69">
        <v>151846</v>
      </c>
      <c r="G97" s="100">
        <v>151846</v>
      </c>
      <c r="H97" s="69">
        <v>159423</v>
      </c>
      <c r="I97" s="100">
        <v>159423</v>
      </c>
      <c r="J97" s="69">
        <v>154772</v>
      </c>
      <c r="K97" s="100">
        <v>154772</v>
      </c>
      <c r="L97" s="69">
        <v>152124</v>
      </c>
      <c r="M97" s="100">
        <v>152124</v>
      </c>
      <c r="N97" s="69">
        <v>144934</v>
      </c>
      <c r="O97" s="100">
        <v>144934</v>
      </c>
      <c r="P97" s="69">
        <v>132491</v>
      </c>
      <c r="Q97" s="100">
        <v>132491</v>
      </c>
      <c r="R97" s="69">
        <v>131346</v>
      </c>
      <c r="S97" s="100">
        <v>131346</v>
      </c>
      <c r="T97" s="19"/>
      <c r="U97" s="53"/>
    </row>
    <row r="98" spans="1:21">
      <c r="A98" s="48" t="s">
        <v>28</v>
      </c>
      <c r="B98" s="69">
        <v>163008</v>
      </c>
      <c r="C98" s="100">
        <v>163008</v>
      </c>
      <c r="D98" s="69">
        <f t="shared" si="22"/>
        <v>168375</v>
      </c>
      <c r="E98" s="100">
        <v>168375</v>
      </c>
      <c r="F98" s="69">
        <v>164984</v>
      </c>
      <c r="G98" s="100">
        <v>164984</v>
      </c>
      <c r="H98" s="69">
        <v>172223</v>
      </c>
      <c r="I98" s="100">
        <v>172223</v>
      </c>
      <c r="J98" s="69">
        <v>167842</v>
      </c>
      <c r="K98" s="100">
        <v>167842</v>
      </c>
      <c r="L98" s="69">
        <v>164403</v>
      </c>
      <c r="M98" s="100">
        <v>164403</v>
      </c>
      <c r="N98" s="69">
        <v>158417</v>
      </c>
      <c r="O98" s="100">
        <v>158417</v>
      </c>
      <c r="P98" s="69">
        <v>146492</v>
      </c>
      <c r="Q98" s="100">
        <v>146492</v>
      </c>
      <c r="R98" s="69">
        <v>146388</v>
      </c>
      <c r="S98" s="100">
        <v>146388</v>
      </c>
      <c r="T98" s="19"/>
      <c r="U98" s="53"/>
    </row>
    <row r="99" spans="1:21">
      <c r="A99" s="48" t="s">
        <v>29</v>
      </c>
      <c r="B99" s="69">
        <v>13963</v>
      </c>
      <c r="C99" s="100">
        <v>13963</v>
      </c>
      <c r="D99" s="69">
        <f t="shared" si="22"/>
        <v>13362</v>
      </c>
      <c r="E99" s="100">
        <v>13362</v>
      </c>
      <c r="F99" s="69">
        <v>8178</v>
      </c>
      <c r="G99" s="100">
        <v>8178</v>
      </c>
      <c r="H99" s="69">
        <v>7920</v>
      </c>
      <c r="I99" s="100">
        <v>7920</v>
      </c>
      <c r="J99" s="69">
        <v>7865</v>
      </c>
      <c r="K99" s="100">
        <v>7865</v>
      </c>
      <c r="L99" s="69">
        <v>17432</v>
      </c>
      <c r="M99" s="100">
        <v>17432</v>
      </c>
      <c r="N99" s="69">
        <v>18295</v>
      </c>
      <c r="O99" s="100">
        <v>18295</v>
      </c>
      <c r="P99" s="69">
        <v>18766</v>
      </c>
      <c r="Q99" s="100">
        <v>18766</v>
      </c>
      <c r="R99" s="69">
        <v>19164</v>
      </c>
      <c r="S99" s="100">
        <v>19164</v>
      </c>
      <c r="T99" s="19"/>
      <c r="U99" s="53"/>
    </row>
    <row r="100" spans="1:21">
      <c r="A100" s="48" t="s">
        <v>30</v>
      </c>
      <c r="B100" s="69">
        <v>176971</v>
      </c>
      <c r="C100" s="87">
        <v>176971</v>
      </c>
      <c r="D100" s="69">
        <f t="shared" si="22"/>
        <v>181737</v>
      </c>
      <c r="E100" s="87">
        <v>181737</v>
      </c>
      <c r="F100" s="69">
        <v>173162</v>
      </c>
      <c r="G100" s="87">
        <v>173162</v>
      </c>
      <c r="H100" s="69">
        <v>180143</v>
      </c>
      <c r="I100" s="87">
        <v>180143</v>
      </c>
      <c r="J100" s="69">
        <v>175707</v>
      </c>
      <c r="K100" s="87">
        <v>175707</v>
      </c>
      <c r="L100" s="69">
        <v>181835</v>
      </c>
      <c r="M100" s="87">
        <v>181835</v>
      </c>
      <c r="N100" s="69">
        <v>176713</v>
      </c>
      <c r="O100" s="87">
        <v>176713</v>
      </c>
      <c r="P100" s="69">
        <v>165259</v>
      </c>
      <c r="Q100" s="87">
        <v>165259</v>
      </c>
      <c r="R100" s="69">
        <v>165552</v>
      </c>
      <c r="S100" s="87">
        <v>165552</v>
      </c>
      <c r="T100" s="19"/>
      <c r="U100" s="53"/>
    </row>
    <row r="101" spans="1:21">
      <c r="A101" s="110" t="s">
        <v>141</v>
      </c>
      <c r="B101" s="69">
        <v>3749851</v>
      </c>
      <c r="C101" s="87">
        <v>3749851</v>
      </c>
      <c r="D101" s="69">
        <f t="shared" si="22"/>
        <v>3352452</v>
      </c>
      <c r="E101" s="87">
        <v>3352452</v>
      </c>
      <c r="F101" s="69">
        <v>3564293</v>
      </c>
      <c r="G101" s="87">
        <v>3564293</v>
      </c>
      <c r="H101" s="69">
        <v>3619072</v>
      </c>
      <c r="I101" s="87">
        <v>3619072</v>
      </c>
      <c r="J101" s="69">
        <v>3671255</v>
      </c>
      <c r="K101" s="87">
        <v>3671255</v>
      </c>
      <c r="L101" s="69">
        <v>3226866</v>
      </c>
      <c r="M101" s="87">
        <v>3226866</v>
      </c>
      <c r="N101" s="69">
        <v>3422035</v>
      </c>
      <c r="O101" s="87">
        <v>3422035</v>
      </c>
      <c r="P101" s="69">
        <v>3395891</v>
      </c>
      <c r="Q101" s="87">
        <v>3395891</v>
      </c>
      <c r="R101" s="69">
        <v>3418557</v>
      </c>
      <c r="S101" s="87">
        <v>3418557</v>
      </c>
      <c r="T101" s="19"/>
      <c r="U101" s="53"/>
    </row>
    <row r="102" spans="1:21">
      <c r="A102" s="36" t="s">
        <v>26</v>
      </c>
      <c r="B102" s="101">
        <v>18.662155033275912</v>
      </c>
      <c r="C102" s="102">
        <v>18.662155033275912</v>
      </c>
      <c r="D102" s="101">
        <f>(E102)</f>
        <v>19.660059175354608</v>
      </c>
      <c r="E102" s="102">
        <f>(E97/E96)*100</f>
        <v>19.660059175354608</v>
      </c>
      <c r="F102" s="101">
        <v>20.162686694002421</v>
      </c>
      <c r="G102" s="102">
        <v>20.162686694002421</v>
      </c>
      <c r="H102" s="101">
        <v>21.122119644712019</v>
      </c>
      <c r="I102" s="102">
        <v>21.122119644712019</v>
      </c>
      <c r="J102" s="101">
        <v>20.334128627434495</v>
      </c>
      <c r="K102" s="102">
        <v>20.334128627434495</v>
      </c>
      <c r="L102" s="101">
        <v>20.966425933072387</v>
      </c>
      <c r="M102" s="102">
        <v>20.966425933072387</v>
      </c>
      <c r="N102" s="101">
        <v>19.420132170631966</v>
      </c>
      <c r="O102" s="102">
        <v>19.420132170631966</v>
      </c>
      <c r="P102" s="101">
        <v>17.773124405565984</v>
      </c>
      <c r="Q102" s="102">
        <v>17.773124405565984</v>
      </c>
      <c r="R102" s="101">
        <v>16.802889135932926</v>
      </c>
      <c r="S102" s="102">
        <v>16.802889135932926</v>
      </c>
      <c r="T102" s="20"/>
      <c r="U102" s="53"/>
    </row>
    <row r="103" spans="1:21">
      <c r="A103" s="36" t="s">
        <v>33</v>
      </c>
      <c r="B103" s="101">
        <v>19.677996854089383</v>
      </c>
      <c r="C103" s="102">
        <v>19.677996854089383</v>
      </c>
      <c r="D103" s="101">
        <f>(E103)</f>
        <v>21.381223888557315</v>
      </c>
      <c r="E103" s="102">
        <f>(E98/E96)*100</f>
        <v>21.381223888557315</v>
      </c>
      <c r="F103" s="101">
        <v>21.907200067985297</v>
      </c>
      <c r="G103" s="102">
        <v>21.907200067985297</v>
      </c>
      <c r="H103" s="101">
        <v>22.818005002861806</v>
      </c>
      <c r="I103" s="102">
        <v>22.818005002861806</v>
      </c>
      <c r="J103" s="101">
        <v>22.051280703782727</v>
      </c>
      <c r="K103" s="102">
        <v>22.051280703782727</v>
      </c>
      <c r="L103" s="101">
        <v>22.65877391256409</v>
      </c>
      <c r="M103" s="102">
        <v>22.65877391256409</v>
      </c>
      <c r="N103" s="101">
        <v>21.226758925269458</v>
      </c>
      <c r="O103" s="102">
        <v>21.226758925269458</v>
      </c>
      <c r="P103" s="101">
        <v>19.651301148154758</v>
      </c>
      <c r="Q103" s="102">
        <v>19.651301148154758</v>
      </c>
      <c r="R103" s="101">
        <v>18.727188759695377</v>
      </c>
      <c r="S103" s="102">
        <v>18.727188759695377</v>
      </c>
      <c r="T103" s="62"/>
      <c r="U103" s="53"/>
    </row>
    <row r="104" spans="1:21">
      <c r="A104" s="36" t="s">
        <v>34</v>
      </c>
      <c r="B104" s="101">
        <v>21.36358204054434</v>
      </c>
      <c r="C104" s="102">
        <v>21.36358204054434</v>
      </c>
      <c r="D104" s="101">
        <f>(E104)</f>
        <v>23.078007339775745</v>
      </c>
      <c r="E104" s="102">
        <f>(E100/E96)*100</f>
        <v>23.078007339775745</v>
      </c>
      <c r="F104" s="101">
        <v>22.99310586585651</v>
      </c>
      <c r="G104" s="102">
        <v>22.99310586585651</v>
      </c>
      <c r="H104" s="101">
        <v>23.867334068216987</v>
      </c>
      <c r="I104" s="102">
        <v>23.867334068216987</v>
      </c>
      <c r="J104" s="101">
        <v>23.084593716826252</v>
      </c>
      <c r="K104" s="102">
        <v>23.084593716826252</v>
      </c>
      <c r="L104" s="101">
        <v>25.061331936710957</v>
      </c>
      <c r="M104" s="102">
        <v>25.061331936710957</v>
      </c>
      <c r="N104" s="101">
        <v>23.678293680357172</v>
      </c>
      <c r="O104" s="102">
        <v>23.678293680357172</v>
      </c>
      <c r="P104" s="101">
        <v>22.168817249016374</v>
      </c>
      <c r="Q104" s="102">
        <v>22.168817249016374</v>
      </c>
      <c r="R104" s="101">
        <v>21.178809421162178</v>
      </c>
      <c r="S104" s="102">
        <v>21.178809421162178</v>
      </c>
      <c r="T104" s="62"/>
      <c r="U104" s="53"/>
    </row>
    <row r="105" spans="1:21" ht="13.8" thickBot="1">
      <c r="A105" s="49" t="s">
        <v>35</v>
      </c>
      <c r="B105" s="103">
        <v>4.3470527228948566</v>
      </c>
      <c r="C105" s="104">
        <v>4.3470527228948566</v>
      </c>
      <c r="D105" s="103">
        <f>(E105)</f>
        <v>5.0224432743556058</v>
      </c>
      <c r="E105" s="104">
        <f>(E98/E101)*100</f>
        <v>5.0224432743556058</v>
      </c>
      <c r="F105" s="103">
        <v>4.6288001575628037</v>
      </c>
      <c r="G105" s="104">
        <v>4.6288001575628037</v>
      </c>
      <c r="H105" s="103">
        <v>4.7587613620287188</v>
      </c>
      <c r="I105" s="104">
        <v>4.7587613620287188</v>
      </c>
      <c r="J105" s="103">
        <v>4.5717881215006857</v>
      </c>
      <c r="K105" s="104">
        <v>4.5717881215006857</v>
      </c>
      <c r="L105" s="103">
        <v>5.0948195555687779</v>
      </c>
      <c r="M105" s="104">
        <v>5.0948195555687779</v>
      </c>
      <c r="N105" s="103">
        <v>4.6293214417736817</v>
      </c>
      <c r="O105" s="104">
        <v>4.6293214417736817</v>
      </c>
      <c r="P105" s="103">
        <v>4.3138015913938341</v>
      </c>
      <c r="Q105" s="104">
        <v>4.3138015913938341</v>
      </c>
      <c r="R105" s="103">
        <v>4.2821576472178169</v>
      </c>
      <c r="S105" s="104">
        <v>4.2821576472178169</v>
      </c>
      <c r="T105" s="20"/>
      <c r="U105" s="53"/>
    </row>
    <row r="106" spans="1:21" s="23" customFormat="1" ht="12.55" thickBot="1"/>
    <row r="107" spans="1:21" s="149" customFormat="1">
      <c r="A107" s="145" t="s">
        <v>154</v>
      </c>
      <c r="B107" s="160"/>
      <c r="C107" s="146"/>
      <c r="D107" s="147"/>
      <c r="E107" s="147"/>
      <c r="F107" s="147"/>
      <c r="G107" s="148"/>
      <c r="H107" s="147"/>
    </row>
    <row r="108" spans="1:21" s="149" customFormat="1">
      <c r="A108" s="150" t="s">
        <v>30</v>
      </c>
      <c r="B108" s="161">
        <v>176971.38539740036</v>
      </c>
      <c r="C108" s="151">
        <v>176971.38539740036</v>
      </c>
      <c r="D108" s="147"/>
      <c r="E108" s="147"/>
      <c r="F108" s="147"/>
      <c r="G108" s="148"/>
      <c r="H108" s="147"/>
    </row>
    <row r="109" spans="1:21" s="149" customFormat="1">
      <c r="A109" s="152" t="s">
        <v>27</v>
      </c>
      <c r="B109" s="162">
        <v>154593.19639740037</v>
      </c>
      <c r="C109" s="153">
        <v>154593.19639740037</v>
      </c>
      <c r="D109" s="147"/>
      <c r="E109" s="147"/>
      <c r="F109" s="147"/>
      <c r="G109" s="148"/>
      <c r="H109" s="147"/>
    </row>
    <row r="110" spans="1:21" s="149" customFormat="1">
      <c r="A110" s="152" t="s">
        <v>170</v>
      </c>
      <c r="B110" s="162">
        <v>8414.73</v>
      </c>
      <c r="C110" s="153">
        <v>8414.73</v>
      </c>
      <c r="D110" s="147"/>
      <c r="E110" s="147"/>
      <c r="F110" s="147"/>
      <c r="G110" s="148"/>
      <c r="H110" s="147"/>
    </row>
    <row r="111" spans="1:21" s="149" customFormat="1">
      <c r="A111" s="48" t="s">
        <v>29</v>
      </c>
      <c r="B111" s="162">
        <v>13963.459000000001</v>
      </c>
      <c r="C111" s="153">
        <v>13963.459000000001</v>
      </c>
      <c r="D111" s="147"/>
      <c r="E111" s="147"/>
      <c r="F111" s="147"/>
      <c r="G111" s="148"/>
      <c r="H111" s="147"/>
    </row>
    <row r="112" spans="1:21" s="149" customFormat="1">
      <c r="A112" s="150" t="s">
        <v>171</v>
      </c>
      <c r="B112" s="161">
        <v>97352.084507100008</v>
      </c>
      <c r="C112" s="151">
        <v>97352.084507100008</v>
      </c>
      <c r="D112" s="147"/>
      <c r="E112" s="147"/>
      <c r="F112" s="147"/>
      <c r="G112" s="148"/>
      <c r="H112" s="147"/>
    </row>
    <row r="113" spans="1:21" s="149" customFormat="1">
      <c r="A113" s="152" t="s">
        <v>173</v>
      </c>
      <c r="B113" s="162">
        <v>59090.745114149991</v>
      </c>
      <c r="C113" s="153">
        <v>59090.745114149991</v>
      </c>
      <c r="D113" s="147"/>
      <c r="E113" s="147"/>
      <c r="F113" s="147"/>
      <c r="G113" s="148"/>
      <c r="H113" s="147"/>
    </row>
    <row r="114" spans="1:21" s="149" customFormat="1">
      <c r="A114" s="152" t="s">
        <v>174</v>
      </c>
      <c r="B114" s="162">
        <v>38261.339392950002</v>
      </c>
      <c r="C114" s="153">
        <v>38261.339392950002</v>
      </c>
      <c r="D114" s="147"/>
      <c r="E114" s="147"/>
      <c r="F114" s="147"/>
      <c r="G114" s="148"/>
      <c r="H114" s="147"/>
    </row>
    <row r="115" spans="1:21" s="149" customFormat="1">
      <c r="A115" s="154" t="s">
        <v>172</v>
      </c>
      <c r="B115" s="163">
        <v>828376.587664166</v>
      </c>
      <c r="C115" s="155">
        <v>828376.587664166</v>
      </c>
      <c r="D115" s="147"/>
      <c r="E115" s="147"/>
      <c r="F115" s="147"/>
      <c r="G115" s="148"/>
      <c r="H115" s="147"/>
    </row>
    <row r="116" spans="1:21" s="149" customFormat="1">
      <c r="A116" s="36" t="s">
        <v>155</v>
      </c>
      <c r="B116" s="164" t="s">
        <v>159</v>
      </c>
      <c r="C116" s="157" t="s">
        <v>159</v>
      </c>
      <c r="D116" s="147"/>
      <c r="E116" s="147"/>
      <c r="F116" s="147"/>
      <c r="G116" s="148"/>
      <c r="H116" s="147"/>
    </row>
    <row r="117" spans="1:21" s="149" customFormat="1">
      <c r="A117" s="36" t="s">
        <v>160</v>
      </c>
      <c r="B117" s="164" t="s">
        <v>161</v>
      </c>
      <c r="C117" s="157" t="s">
        <v>161</v>
      </c>
      <c r="D117" s="147"/>
      <c r="E117" s="147"/>
      <c r="F117" s="147"/>
      <c r="G117" s="148"/>
      <c r="H117" s="147"/>
    </row>
    <row r="118" spans="1:21" s="149" customFormat="1">
      <c r="A118" s="36" t="s">
        <v>162</v>
      </c>
      <c r="B118" s="164" t="s">
        <v>163</v>
      </c>
      <c r="C118" s="157" t="s">
        <v>163</v>
      </c>
      <c r="D118" s="147"/>
      <c r="E118" s="147"/>
      <c r="F118" s="147"/>
      <c r="G118" s="148"/>
      <c r="H118" s="147"/>
    </row>
    <row r="119" spans="1:21" s="149" customFormat="1">
      <c r="A119" s="156" t="s">
        <v>164</v>
      </c>
      <c r="B119" s="165" t="s">
        <v>165</v>
      </c>
      <c r="C119" s="158" t="s">
        <v>165</v>
      </c>
      <c r="D119" s="147"/>
      <c r="E119" s="147"/>
      <c r="F119" s="147"/>
      <c r="G119" s="148"/>
      <c r="H119" s="147"/>
    </row>
    <row r="120" spans="1:21" s="149" customFormat="1">
      <c r="A120" s="36" t="s">
        <v>156</v>
      </c>
      <c r="B120" s="164" t="s">
        <v>166</v>
      </c>
      <c r="C120" s="157" t="s">
        <v>166</v>
      </c>
      <c r="D120" s="147"/>
      <c r="E120" s="147"/>
      <c r="F120" s="147"/>
      <c r="G120" s="148"/>
      <c r="H120" s="147"/>
    </row>
    <row r="121" spans="1:21" s="149" customFormat="1">
      <c r="A121" s="36" t="s">
        <v>158</v>
      </c>
      <c r="B121" s="164" t="s">
        <v>167</v>
      </c>
      <c r="C121" s="157" t="s">
        <v>167</v>
      </c>
      <c r="D121" s="147"/>
      <c r="E121" s="147"/>
      <c r="F121" s="147"/>
      <c r="G121" s="148"/>
      <c r="H121" s="147"/>
    </row>
    <row r="122" spans="1:21" s="149" customFormat="1">
      <c r="A122" s="36" t="s">
        <v>162</v>
      </c>
      <c r="B122" s="164" t="s">
        <v>157</v>
      </c>
      <c r="C122" s="157" t="s">
        <v>157</v>
      </c>
      <c r="D122" s="147"/>
      <c r="E122" s="147"/>
      <c r="F122" s="147"/>
      <c r="G122" s="148"/>
      <c r="H122" s="147"/>
    </row>
    <row r="123" spans="1:21" s="149" customFormat="1" ht="13.8" thickBot="1">
      <c r="A123" s="49" t="s">
        <v>168</v>
      </c>
      <c r="B123" s="166" t="s">
        <v>169</v>
      </c>
      <c r="C123" s="159" t="s">
        <v>169</v>
      </c>
      <c r="D123" s="147"/>
      <c r="E123" s="147"/>
      <c r="F123" s="147"/>
      <c r="G123" s="148"/>
      <c r="H123" s="147"/>
    </row>
    <row r="124" spans="1:21" s="10" customFormat="1">
      <c r="A124" s="50"/>
      <c r="B124" s="65" t="s">
        <v>139</v>
      </c>
      <c r="C124" s="65" t="s">
        <v>4</v>
      </c>
      <c r="D124" s="65" t="s">
        <v>138</v>
      </c>
      <c r="E124" s="65" t="s">
        <v>1</v>
      </c>
      <c r="F124" s="65" t="s">
        <v>137</v>
      </c>
      <c r="G124" s="65" t="s">
        <v>31</v>
      </c>
      <c r="H124" s="65" t="s">
        <v>136</v>
      </c>
      <c r="I124" s="65" t="s">
        <v>3</v>
      </c>
      <c r="J124" s="65" t="s">
        <v>139</v>
      </c>
      <c r="K124" s="65" t="s">
        <v>4</v>
      </c>
      <c r="L124" s="65" t="s">
        <v>0</v>
      </c>
      <c r="M124" s="65" t="s">
        <v>1</v>
      </c>
      <c r="N124" s="65" t="s">
        <v>37</v>
      </c>
      <c r="O124" s="65" t="s">
        <v>31</v>
      </c>
      <c r="P124" s="65" t="s">
        <v>2</v>
      </c>
      <c r="Q124" s="65" t="s">
        <v>3</v>
      </c>
      <c r="R124" s="65" t="s">
        <v>139</v>
      </c>
      <c r="S124" s="65" t="s">
        <v>4</v>
      </c>
      <c r="T124" s="50"/>
      <c r="U124" s="32"/>
    </row>
    <row r="125" spans="1:21" s="10" customFormat="1" ht="13.8" thickBot="1">
      <c r="A125" s="50"/>
      <c r="B125" s="66">
        <v>2022</v>
      </c>
      <c r="C125" s="66">
        <v>2022</v>
      </c>
      <c r="D125" s="66">
        <v>2021</v>
      </c>
      <c r="E125" s="66">
        <v>2021</v>
      </c>
      <c r="F125" s="66">
        <v>2021</v>
      </c>
      <c r="G125" s="66">
        <v>2021</v>
      </c>
      <c r="H125" s="66">
        <v>2021</v>
      </c>
      <c r="I125" s="66">
        <v>2021</v>
      </c>
      <c r="J125" s="66">
        <v>2021</v>
      </c>
      <c r="K125" s="66">
        <v>2021</v>
      </c>
      <c r="L125" s="66">
        <v>2020</v>
      </c>
      <c r="M125" s="66">
        <v>2020</v>
      </c>
      <c r="N125" s="66">
        <v>2020</v>
      </c>
      <c r="O125" s="66">
        <v>2020</v>
      </c>
      <c r="P125" s="66">
        <v>2020</v>
      </c>
      <c r="Q125" s="66">
        <v>2020</v>
      </c>
      <c r="R125" s="66">
        <v>2020</v>
      </c>
      <c r="S125" s="66">
        <v>2020</v>
      </c>
      <c r="T125" s="50"/>
      <c r="U125" s="32"/>
    </row>
    <row r="126" spans="1:21">
      <c r="A126" s="24" t="s">
        <v>32</v>
      </c>
      <c r="B126" s="84">
        <v>935096.51775615197</v>
      </c>
      <c r="C126" s="85">
        <v>935096.51775615197</v>
      </c>
      <c r="D126" s="84">
        <f>E126</f>
        <v>663761</v>
      </c>
      <c r="E126" s="85">
        <v>663761</v>
      </c>
      <c r="F126" s="84">
        <v>925139</v>
      </c>
      <c r="G126" s="85">
        <v>925139</v>
      </c>
      <c r="H126" s="84">
        <v>858763</v>
      </c>
      <c r="I126" s="85">
        <v>858763</v>
      </c>
      <c r="J126" s="84">
        <v>880210</v>
      </c>
      <c r="K126" s="85">
        <v>880210</v>
      </c>
      <c r="L126" s="84">
        <v>604621</v>
      </c>
      <c r="M126" s="85">
        <v>604621</v>
      </c>
      <c r="N126" s="84">
        <v>741036</v>
      </c>
      <c r="O126" s="85">
        <v>741036</v>
      </c>
      <c r="P126" s="84">
        <v>702672</v>
      </c>
      <c r="Q126" s="85">
        <v>702672</v>
      </c>
      <c r="R126" s="84">
        <v>645775</v>
      </c>
      <c r="S126" s="85">
        <v>645775</v>
      </c>
      <c r="T126" s="7"/>
      <c r="U126" s="53"/>
    </row>
    <row r="127" spans="1:21">
      <c r="A127" s="48" t="s">
        <v>78</v>
      </c>
      <c r="B127" s="86">
        <v>768529.87926782004</v>
      </c>
      <c r="C127" s="87">
        <v>768529.87926782004</v>
      </c>
      <c r="D127" s="86">
        <f>E127</f>
        <v>459204</v>
      </c>
      <c r="E127" s="87">
        <v>459204</v>
      </c>
      <c r="F127" s="86">
        <v>705936</v>
      </c>
      <c r="G127" s="87">
        <v>705936</v>
      </c>
      <c r="H127" s="86">
        <v>647555</v>
      </c>
      <c r="I127" s="87">
        <v>647555</v>
      </c>
      <c r="J127" s="86">
        <v>661298</v>
      </c>
      <c r="K127" s="87">
        <v>661298</v>
      </c>
      <c r="L127" s="86">
        <v>370659</v>
      </c>
      <c r="M127" s="87">
        <v>370659</v>
      </c>
      <c r="N127" s="86">
        <v>534142</v>
      </c>
      <c r="O127" s="87">
        <v>534142</v>
      </c>
      <c r="P127" s="86">
        <v>510068</v>
      </c>
      <c r="Q127" s="87">
        <v>510068</v>
      </c>
      <c r="R127" s="86">
        <v>366003</v>
      </c>
      <c r="S127" s="87">
        <v>366003</v>
      </c>
      <c r="T127" s="7"/>
      <c r="U127" s="53"/>
    </row>
    <row r="128" spans="1:21" ht="13.8" thickBot="1">
      <c r="A128" s="49" t="s">
        <v>36</v>
      </c>
      <c r="B128" s="105">
        <v>121.67341088247868</v>
      </c>
      <c r="C128" s="106">
        <v>121.67341088247868</v>
      </c>
      <c r="D128" s="105">
        <f t="shared" ref="D128:E128" si="23">(D126/D127)*100</f>
        <v>144.54599698608897</v>
      </c>
      <c r="E128" s="106">
        <f t="shared" si="23"/>
        <v>144.54599698608897</v>
      </c>
      <c r="F128" s="105">
        <v>131.05139842705287</v>
      </c>
      <c r="G128" s="106">
        <v>131.05139842705287</v>
      </c>
      <c r="H128" s="105">
        <v>132.61622564878658</v>
      </c>
      <c r="I128" s="106">
        <v>132.61622564878658</v>
      </c>
      <c r="J128" s="105">
        <v>133.10338153147293</v>
      </c>
      <c r="K128" s="106">
        <v>133.10338153147293</v>
      </c>
      <c r="L128" s="105">
        <v>163.120550155264</v>
      </c>
      <c r="M128" s="106">
        <v>163.120550155264</v>
      </c>
      <c r="N128" s="105">
        <v>138.73389473211245</v>
      </c>
      <c r="O128" s="106">
        <v>138.73389473211245</v>
      </c>
      <c r="P128" s="105">
        <v>137.76045546868261</v>
      </c>
      <c r="Q128" s="106">
        <v>137.76045546868261</v>
      </c>
      <c r="R128" s="105">
        <v>176.43981060264534</v>
      </c>
      <c r="S128" s="106">
        <v>176.43981060264534</v>
      </c>
      <c r="T128" s="63"/>
      <c r="U128" s="53"/>
    </row>
    <row r="129" spans="1:21" s="52" customFormat="1" ht="13.8" thickBot="1">
      <c r="A129" s="50"/>
      <c r="B129" s="107"/>
      <c r="C129" s="107"/>
      <c r="D129" s="107"/>
      <c r="E129" s="107"/>
      <c r="F129" s="107"/>
      <c r="G129" s="107"/>
      <c r="H129" s="107"/>
      <c r="I129" s="107"/>
      <c r="J129" s="107"/>
      <c r="K129" s="107"/>
      <c r="L129" s="107"/>
      <c r="M129" s="107"/>
      <c r="N129" s="107"/>
      <c r="O129" s="107"/>
      <c r="P129" s="107"/>
      <c r="Q129" s="107"/>
      <c r="R129" s="107"/>
      <c r="S129" s="107"/>
      <c r="T129" s="57"/>
      <c r="U129" s="53"/>
    </row>
    <row r="130" spans="1:21" s="52" customFormat="1">
      <c r="A130" s="24" t="s">
        <v>145</v>
      </c>
      <c r="B130" s="84">
        <v>1590.34731969275</v>
      </c>
      <c r="C130" s="85">
        <v>1590.34731969275</v>
      </c>
      <c r="D130" s="84">
        <f>E130</f>
        <v>1568</v>
      </c>
      <c r="E130" s="85">
        <v>1568</v>
      </c>
      <c r="F130" s="84">
        <v>1546</v>
      </c>
      <c r="G130" s="85">
        <v>1546</v>
      </c>
      <c r="H130" s="84">
        <v>1502</v>
      </c>
      <c r="I130" s="85">
        <v>1502</v>
      </c>
      <c r="J130" s="84">
        <v>1490</v>
      </c>
      <c r="K130" s="85">
        <v>1490</v>
      </c>
      <c r="L130" s="84"/>
      <c r="M130" s="85"/>
      <c r="N130" s="84"/>
      <c r="O130" s="85"/>
      <c r="P130" s="84"/>
      <c r="Q130" s="85"/>
      <c r="R130" s="84"/>
      <c r="S130" s="85"/>
      <c r="T130" s="50"/>
      <c r="U130" s="53"/>
    </row>
    <row r="131" spans="1:21" s="52" customFormat="1">
      <c r="A131" s="48" t="s">
        <v>146</v>
      </c>
      <c r="B131" s="86">
        <v>1476.94630943727</v>
      </c>
      <c r="C131" s="87">
        <v>1476.94630943727</v>
      </c>
      <c r="D131" s="86">
        <f>E131</f>
        <v>1414</v>
      </c>
      <c r="E131" s="87">
        <v>1414</v>
      </c>
      <c r="F131" s="86">
        <v>1397</v>
      </c>
      <c r="G131" s="87">
        <v>1397</v>
      </c>
      <c r="H131" s="86">
        <v>1362</v>
      </c>
      <c r="I131" s="87">
        <v>1362</v>
      </c>
      <c r="J131" s="86">
        <v>1345</v>
      </c>
      <c r="K131" s="87">
        <v>1345</v>
      </c>
      <c r="L131" s="86"/>
      <c r="M131" s="87"/>
      <c r="N131" s="86"/>
      <c r="O131" s="87"/>
      <c r="P131" s="86"/>
      <c r="Q131" s="87"/>
      <c r="R131" s="86"/>
      <c r="S131" s="87"/>
      <c r="T131" s="50"/>
      <c r="U131" s="53"/>
    </row>
    <row r="132" spans="1:21" s="52" customFormat="1" ht="13.8" thickBot="1">
      <c r="A132" s="49" t="s">
        <v>144</v>
      </c>
      <c r="B132" s="105">
        <v>107.6780726239593</v>
      </c>
      <c r="C132" s="106">
        <v>107.6780726239593</v>
      </c>
      <c r="D132" s="105">
        <f>E132</f>
        <v>110.8910891089109</v>
      </c>
      <c r="E132" s="106">
        <f>E130/E131*100</f>
        <v>110.8910891089109</v>
      </c>
      <c r="F132" s="105">
        <v>110.66571224051538</v>
      </c>
      <c r="G132" s="106">
        <v>110.66571224051538</v>
      </c>
      <c r="H132" s="105">
        <v>110.27900146842877</v>
      </c>
      <c r="I132" s="106">
        <v>110.27900146842877</v>
      </c>
      <c r="J132" s="105">
        <v>110.78066914498142</v>
      </c>
      <c r="K132" s="106">
        <v>110.78066914498142</v>
      </c>
      <c r="L132" s="105"/>
      <c r="M132" s="106"/>
      <c r="N132" s="105"/>
      <c r="O132" s="106"/>
      <c r="P132" s="105"/>
      <c r="Q132" s="106"/>
      <c r="R132" s="105"/>
      <c r="S132" s="106"/>
      <c r="T132" s="63"/>
      <c r="U132" s="53"/>
    </row>
    <row r="133" spans="1:21" s="52" customFormat="1">
      <c r="B133" s="98"/>
      <c r="C133" s="98"/>
      <c r="D133" s="98"/>
      <c r="E133" s="98"/>
      <c r="F133" s="98"/>
      <c r="G133" s="98"/>
      <c r="H133" s="98"/>
      <c r="I133" s="98"/>
      <c r="J133" s="98"/>
      <c r="K133" s="98"/>
      <c r="L133" s="98"/>
      <c r="M133" s="98"/>
      <c r="N133" s="98"/>
      <c r="O133" s="98"/>
      <c r="P133" s="98"/>
      <c r="Q133" s="98"/>
      <c r="R133" s="98"/>
      <c r="S133" s="98"/>
      <c r="T133" s="18"/>
      <c r="U133" s="53"/>
    </row>
    <row r="134" spans="1:21" ht="13.8" thickBot="1">
      <c r="A134" s="35" t="s">
        <v>9</v>
      </c>
      <c r="T134" s="11"/>
      <c r="U134" s="53"/>
    </row>
    <row r="135" spans="1:21" s="52" customFormat="1">
      <c r="A135" s="141" t="s">
        <v>142</v>
      </c>
      <c r="B135" s="84"/>
      <c r="C135" s="85"/>
      <c r="D135" s="84"/>
      <c r="E135" s="85"/>
      <c r="F135" s="84"/>
      <c r="G135" s="85"/>
      <c r="H135" s="84"/>
      <c r="I135" s="85"/>
      <c r="J135" s="84"/>
      <c r="K135" s="85"/>
      <c r="L135" s="84">
        <v>1000</v>
      </c>
      <c r="M135" s="85"/>
      <c r="N135" s="84">
        <v>1000</v>
      </c>
      <c r="O135" s="85"/>
      <c r="P135" s="84">
        <v>1000</v>
      </c>
      <c r="Q135" s="85">
        <v>1000</v>
      </c>
      <c r="R135" s="84"/>
      <c r="S135" s="85"/>
      <c r="T135" s="54"/>
      <c r="U135" s="53"/>
    </row>
    <row r="136" spans="1:21" ht="13.8" thickBot="1">
      <c r="A136" s="49" t="s">
        <v>48</v>
      </c>
      <c r="B136" s="71">
        <v>0</v>
      </c>
      <c r="C136" s="72">
        <v>0</v>
      </c>
      <c r="D136" s="71">
        <f>SUM(D135:D135)</f>
        <v>0</v>
      </c>
      <c r="E136" s="72">
        <f>SUM(E135:E135)</f>
        <v>0</v>
      </c>
      <c r="F136" s="71">
        <v>0</v>
      </c>
      <c r="G136" s="72">
        <v>0</v>
      </c>
      <c r="H136" s="71">
        <v>0</v>
      </c>
      <c r="I136" s="72">
        <v>0</v>
      </c>
      <c r="J136" s="71">
        <v>0</v>
      </c>
      <c r="K136" s="72">
        <v>0</v>
      </c>
      <c r="L136" s="71">
        <v>1000</v>
      </c>
      <c r="M136" s="72"/>
      <c r="N136" s="71">
        <v>1000</v>
      </c>
      <c r="O136" s="72"/>
      <c r="P136" s="71">
        <v>1000</v>
      </c>
      <c r="Q136" s="72">
        <v>1000</v>
      </c>
      <c r="R136" s="71">
        <v>0</v>
      </c>
      <c r="S136" s="72">
        <v>0</v>
      </c>
      <c r="T136" s="16"/>
      <c r="U136" s="53"/>
    </row>
    <row r="137" spans="1:21" ht="13.8" thickBot="1">
      <c r="A137" s="23"/>
      <c r="T137" s="17"/>
      <c r="U137" s="53"/>
    </row>
    <row r="138" spans="1:21">
      <c r="A138" s="141" t="s">
        <v>142</v>
      </c>
      <c r="B138" s="84"/>
      <c r="C138" s="85"/>
      <c r="D138" s="84"/>
      <c r="E138" s="85"/>
      <c r="F138" s="84"/>
      <c r="G138" s="85"/>
      <c r="H138" s="84"/>
      <c r="I138" s="85"/>
      <c r="J138" s="84"/>
      <c r="K138" s="85"/>
      <c r="L138" s="84">
        <v>1000</v>
      </c>
      <c r="M138" s="85"/>
      <c r="N138" s="84">
        <v>1000</v>
      </c>
      <c r="O138" s="85"/>
      <c r="P138" s="84">
        <v>1000</v>
      </c>
      <c r="Q138" s="85">
        <v>1000</v>
      </c>
      <c r="R138" s="84"/>
      <c r="S138" s="85"/>
      <c r="T138" s="42"/>
      <c r="U138" s="53"/>
    </row>
    <row r="139" spans="1:21" ht="13.8" thickBot="1">
      <c r="A139" s="49" t="s">
        <v>49</v>
      </c>
      <c r="B139" s="71">
        <v>0</v>
      </c>
      <c r="C139" s="72">
        <v>0</v>
      </c>
      <c r="D139" s="71">
        <f>SUM(D138:D138)</f>
        <v>0</v>
      </c>
      <c r="E139" s="72">
        <f>SUM(E138:E138)</f>
        <v>0</v>
      </c>
      <c r="F139" s="71">
        <v>0</v>
      </c>
      <c r="G139" s="72">
        <v>0</v>
      </c>
      <c r="H139" s="71">
        <v>0</v>
      </c>
      <c r="I139" s="72">
        <v>0</v>
      </c>
      <c r="J139" s="71">
        <v>0</v>
      </c>
      <c r="K139" s="72">
        <v>0</v>
      </c>
      <c r="L139" s="71">
        <v>1000</v>
      </c>
      <c r="M139" s="72"/>
      <c r="N139" s="71">
        <v>1000</v>
      </c>
      <c r="O139" s="72"/>
      <c r="P139" s="71">
        <v>1000</v>
      </c>
      <c r="Q139" s="72">
        <v>1000</v>
      </c>
      <c r="R139" s="71">
        <v>0</v>
      </c>
      <c r="S139" s="72">
        <v>0</v>
      </c>
      <c r="T139" s="16"/>
      <c r="U139" s="53"/>
    </row>
    <row r="140" spans="1:21">
      <c r="A140" s="41"/>
      <c r="T140" s="17"/>
      <c r="U140" s="53"/>
    </row>
    <row r="141" spans="1:21">
      <c r="U141" s="53"/>
    </row>
  </sheetData>
  <pageMargins left="0.70866141732283472" right="0.70866141732283472" top="0.55118110236220474" bottom="0.74803149606299213" header="0.31496062992125984" footer="0.31496062992125984"/>
  <pageSetup paperSize="9" scale="47"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2"/>
  <sheetViews>
    <sheetView topLeftCell="A31" zoomScale="73" zoomScaleNormal="73" workbookViewId="0">
      <selection activeCell="F41" sqref="F41"/>
    </sheetView>
  </sheetViews>
  <sheetFormatPr defaultRowHeight="13.15"/>
  <cols>
    <col min="1" max="1" width="45.88671875" style="123" customWidth="1"/>
    <col min="2" max="2" width="69.6640625" style="112" customWidth="1"/>
  </cols>
  <sheetData>
    <row r="1" spans="1:2" ht="30.05">
      <c r="A1" s="111" t="s">
        <v>79</v>
      </c>
    </row>
    <row r="2" spans="1:2" ht="15.65">
      <c r="A2" s="113"/>
      <c r="B2" s="114"/>
    </row>
    <row r="3" spans="1:2" ht="15.65">
      <c r="A3" s="113"/>
      <c r="B3" s="114"/>
    </row>
    <row r="4" spans="1:2" ht="15.65">
      <c r="A4" s="125"/>
      <c r="B4" s="126"/>
    </row>
    <row r="5" spans="1:2" ht="17.55">
      <c r="A5" s="127" t="s">
        <v>80</v>
      </c>
      <c r="B5" s="126"/>
    </row>
    <row r="6" spans="1:2" ht="129" customHeight="1">
      <c r="A6" s="128" t="s">
        <v>81</v>
      </c>
      <c r="B6" s="129" t="s">
        <v>82</v>
      </c>
    </row>
    <row r="7" spans="1:2" ht="29.45" customHeight="1">
      <c r="A7" s="115" t="s">
        <v>83</v>
      </c>
      <c r="B7" s="116" t="s">
        <v>84</v>
      </c>
    </row>
    <row r="8" spans="1:2" ht="38.5" customHeight="1">
      <c r="A8" s="115" t="s">
        <v>85</v>
      </c>
      <c r="B8" s="116" t="s">
        <v>86</v>
      </c>
    </row>
    <row r="9" spans="1:2" ht="27.55" customHeight="1">
      <c r="A9" s="115" t="s">
        <v>87</v>
      </c>
      <c r="B9" s="116" t="s">
        <v>88</v>
      </c>
    </row>
    <row r="10" spans="1:2" ht="40.85" customHeight="1">
      <c r="A10" s="117" t="s">
        <v>89</v>
      </c>
      <c r="B10" s="116" t="s">
        <v>90</v>
      </c>
    </row>
    <row r="11" spans="1:2" ht="57.6" customHeight="1">
      <c r="A11" s="117" t="s">
        <v>91</v>
      </c>
      <c r="B11" s="116" t="s">
        <v>92</v>
      </c>
    </row>
    <row r="12" spans="1:2" ht="39" customHeight="1">
      <c r="A12" s="118" t="s">
        <v>93</v>
      </c>
      <c r="B12" s="116" t="s">
        <v>94</v>
      </c>
    </row>
    <row r="13" spans="1:2" ht="46.2" customHeight="1">
      <c r="A13" s="117" t="s">
        <v>95</v>
      </c>
      <c r="B13" s="116" t="s">
        <v>96</v>
      </c>
    </row>
    <row r="14" spans="1:2" ht="40.85" customHeight="1">
      <c r="A14" s="117" t="s">
        <v>97</v>
      </c>
      <c r="B14" s="116" t="s">
        <v>98</v>
      </c>
    </row>
    <row r="15" spans="1:2" ht="29.45" customHeight="1">
      <c r="A15" s="117" t="s">
        <v>14</v>
      </c>
      <c r="B15" s="119" t="s">
        <v>99</v>
      </c>
    </row>
    <row r="16" spans="1:2" ht="44.45" customHeight="1">
      <c r="A16" s="117" t="s">
        <v>100</v>
      </c>
      <c r="B16" s="116" t="s">
        <v>101</v>
      </c>
    </row>
    <row r="17" spans="1:2" ht="72.650000000000006" customHeight="1">
      <c r="A17" s="117" t="s">
        <v>102</v>
      </c>
      <c r="B17" s="116" t="s">
        <v>103</v>
      </c>
    </row>
    <row r="18" spans="1:2" ht="62.45" customHeight="1">
      <c r="A18" s="117" t="s">
        <v>104</v>
      </c>
      <c r="B18" s="119" t="s">
        <v>105</v>
      </c>
    </row>
    <row r="19" spans="1:2" ht="33.049999999999997" customHeight="1">
      <c r="A19" s="117" t="s">
        <v>106</v>
      </c>
      <c r="B19" s="119" t="s">
        <v>107</v>
      </c>
    </row>
    <row r="20" spans="1:2" ht="38.5" customHeight="1">
      <c r="A20" s="115" t="s">
        <v>108</v>
      </c>
      <c r="B20" s="116" t="s">
        <v>109</v>
      </c>
    </row>
    <row r="21" spans="1:2" ht="40.85" customHeight="1">
      <c r="A21" s="115" t="s">
        <v>110</v>
      </c>
      <c r="B21" s="116" t="s">
        <v>111</v>
      </c>
    </row>
    <row r="22" spans="1:2" ht="73.099999999999994" customHeight="1">
      <c r="A22" s="115" t="s">
        <v>112</v>
      </c>
      <c r="B22" s="119" t="s">
        <v>147</v>
      </c>
    </row>
    <row r="23" spans="1:2" ht="59.5" customHeight="1">
      <c r="A23" s="115" t="s">
        <v>113</v>
      </c>
      <c r="B23" s="119" t="s">
        <v>114</v>
      </c>
    </row>
    <row r="24" spans="1:2" ht="83" customHeight="1">
      <c r="A24" s="118" t="s">
        <v>115</v>
      </c>
      <c r="B24" s="119" t="s">
        <v>150</v>
      </c>
    </row>
    <row r="25" spans="1:2" ht="96.6" customHeight="1">
      <c r="A25" s="130" t="s">
        <v>116</v>
      </c>
      <c r="B25" s="131" t="s">
        <v>151</v>
      </c>
    </row>
    <row r="26" spans="1:2" ht="22.55" customHeight="1">
      <c r="A26" s="132"/>
      <c r="B26" s="126"/>
    </row>
    <row r="27" spans="1:2" ht="43.2" customHeight="1">
      <c r="A27" s="177" t="s">
        <v>117</v>
      </c>
      <c r="B27" s="178"/>
    </row>
    <row r="28" spans="1:2" ht="113.5" customHeight="1">
      <c r="A28" s="133" t="s">
        <v>118</v>
      </c>
      <c r="B28" s="134" t="s">
        <v>119</v>
      </c>
    </row>
    <row r="29" spans="1:2" ht="70.900000000000006" customHeight="1">
      <c r="A29" s="117" t="s">
        <v>120</v>
      </c>
      <c r="B29" s="119" t="s">
        <v>143</v>
      </c>
    </row>
    <row r="30" spans="1:2" ht="57.6" customHeight="1">
      <c r="A30" s="117" t="s">
        <v>121</v>
      </c>
      <c r="B30" s="119" t="s">
        <v>122</v>
      </c>
    </row>
    <row r="31" spans="1:2" ht="45.1" customHeight="1">
      <c r="A31" s="117" t="s">
        <v>123</v>
      </c>
      <c r="B31" s="119" t="s">
        <v>124</v>
      </c>
    </row>
    <row r="32" spans="1:2" ht="31.95" customHeight="1">
      <c r="A32" s="117" t="s">
        <v>125</v>
      </c>
      <c r="B32" s="119" t="s">
        <v>126</v>
      </c>
    </row>
    <row r="33" spans="1:3" ht="43.2" customHeight="1">
      <c r="A33" s="117" t="s">
        <v>127</v>
      </c>
      <c r="B33" s="119" t="s">
        <v>128</v>
      </c>
    </row>
    <row r="34" spans="1:3" ht="27.55" customHeight="1">
      <c r="A34" s="117" t="s">
        <v>129</v>
      </c>
      <c r="B34" s="119" t="s">
        <v>130</v>
      </c>
    </row>
    <row r="35" spans="1:3" ht="33.65" customHeight="1">
      <c r="A35" s="117" t="s">
        <v>131</v>
      </c>
      <c r="B35" s="119" t="s">
        <v>132</v>
      </c>
    </row>
    <row r="36" spans="1:3" ht="52.15" customHeight="1">
      <c r="A36" s="142" t="s">
        <v>134</v>
      </c>
      <c r="B36" s="131" t="s">
        <v>135</v>
      </c>
    </row>
    <row r="37" spans="1:3" ht="13.8" customHeight="1">
      <c r="A37" s="143"/>
      <c r="B37" s="126"/>
      <c r="C37" s="167"/>
    </row>
    <row r="38" spans="1:3" ht="41.95" customHeight="1">
      <c r="A38" s="177" t="s">
        <v>176</v>
      </c>
      <c r="B38" s="178"/>
    </row>
    <row r="39" spans="1:3" ht="52.15" customHeight="1">
      <c r="A39" s="133" t="s">
        <v>133</v>
      </c>
      <c r="B39" s="134" t="s">
        <v>149</v>
      </c>
    </row>
    <row r="40" spans="1:3" ht="52.15" customHeight="1">
      <c r="A40" s="143" t="s">
        <v>153</v>
      </c>
      <c r="B40" s="144" t="s">
        <v>148</v>
      </c>
    </row>
    <row r="41" spans="1:3" ht="60.6" customHeight="1">
      <c r="A41" s="142" t="s">
        <v>177</v>
      </c>
      <c r="B41" s="131" t="s">
        <v>175</v>
      </c>
    </row>
    <row r="42" spans="1:3" ht="387.55" customHeight="1">
      <c r="A42" s="120"/>
      <c r="B42" s="140" t="s">
        <v>152</v>
      </c>
    </row>
    <row r="43" spans="1:3" ht="81.55" customHeight="1">
      <c r="A43" s="121"/>
      <c r="B43" s="140"/>
    </row>
    <row r="44" spans="1:3" ht="102.7" customHeight="1">
      <c r="A44" s="113"/>
      <c r="B44" s="140"/>
    </row>
    <row r="45" spans="1:3" ht="43.2" customHeight="1">
      <c r="A45" s="113"/>
      <c r="B45" s="114"/>
    </row>
    <row r="46" spans="1:3" ht="29" customHeight="1">
      <c r="A46" s="113"/>
      <c r="B46" s="114"/>
    </row>
    <row r="47" spans="1:3" ht="25.85" customHeight="1">
      <c r="A47" s="121"/>
      <c r="B47" s="122"/>
    </row>
    <row r="48" spans="1:3" ht="15.65">
      <c r="A48" s="113"/>
      <c r="B48" s="114"/>
    </row>
    <row r="49" spans="1:2" ht="15.65">
      <c r="A49" s="113"/>
      <c r="B49" s="114"/>
    </row>
    <row r="50" spans="1:2" ht="15.65">
      <c r="A50" s="113"/>
      <c r="B50" s="114"/>
    </row>
    <row r="51" spans="1:2" ht="15.65">
      <c r="A51" s="113"/>
      <c r="B51" s="114"/>
    </row>
    <row r="52" spans="1:2" ht="15.65">
      <c r="A52" s="113"/>
      <c r="B52" s="114"/>
    </row>
    <row r="53" spans="1:2" ht="15.65">
      <c r="A53" s="113"/>
      <c r="B53" s="114"/>
    </row>
    <row r="54" spans="1:2" ht="15.65">
      <c r="A54" s="113"/>
      <c r="B54" s="114"/>
    </row>
    <row r="55" spans="1:2" ht="15.65">
      <c r="A55" s="113"/>
      <c r="B55" s="114"/>
    </row>
    <row r="56" spans="1:2" ht="15.65">
      <c r="A56" s="113"/>
      <c r="B56" s="114"/>
    </row>
    <row r="57" spans="1:2" ht="15.65">
      <c r="A57" s="113"/>
      <c r="B57" s="122"/>
    </row>
    <row r="58" spans="1:2">
      <c r="B58" s="124"/>
    </row>
    <row r="59" spans="1:2">
      <c r="B59" s="124"/>
    </row>
    <row r="60" spans="1:2">
      <c r="B60" s="124"/>
    </row>
    <row r="61" spans="1:2">
      <c r="B61" s="124"/>
    </row>
    <row r="62" spans="1:2">
      <c r="B62" s="124"/>
    </row>
  </sheetData>
  <mergeCells count="2">
    <mergeCell ref="A38:B38"/>
    <mergeCell ref="A27:B27"/>
  </mergeCells>
  <pageMargins left="0.7" right="0.7" top="0.75" bottom="0.75" header="0.3" footer="0.3"/>
  <pageSetup paperSize="9" scale="80" fitToHeight="0" orientation="portrait" r:id="rId1"/>
  <rowBreaks count="1" manualBreakCount="1">
    <brk id="3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2021-04-26T13:22:01Z</cp:lastPrinted>
  <dcterms:created xsi:type="dcterms:W3CDTF">2011-11-24T12:28:29Z</dcterms:created>
  <dcterms:modified xsi:type="dcterms:W3CDTF">2022-04-26T12:00:13Z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ies>
</file>